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양대은\Desktop\"/>
    </mc:Choice>
  </mc:AlternateContent>
  <xr:revisionPtr revIDLastSave="0" documentId="8_{BDD6DDE9-5468-4028-930F-822CEC02262A}" xr6:coauthVersionLast="47" xr6:coauthVersionMax="47" xr10:uidLastSave="{00000000-0000-0000-0000-000000000000}"/>
  <bookViews>
    <workbookView xWindow="38280" yWindow="-120" windowWidth="38640" windowHeight="21120" tabRatio="691" xr2:uid="{00000000-000D-0000-FFFF-FFFF00000000}"/>
  </bookViews>
  <sheets>
    <sheet name="면접번호" sheetId="6" r:id="rId1"/>
    <sheet name="10.29_IT" sheetId="1" state="hidden" r:id="rId2"/>
    <sheet name="10.30_일반경영" sheetId="3" state="hidden" r:id="rId3"/>
    <sheet name="10.31_일반경제" sheetId="4" state="hidden" r:id="rId4"/>
    <sheet name="11.1_특별(보훈),고교행정" sheetId="2" r:id="rId5"/>
    <sheet name="면접위원" sheetId="12" r:id="rId6"/>
    <sheet name="PT시간표_면접위원" sheetId="7" r:id="rId7"/>
    <sheet name="심층_시간표_면접위원" sheetId="8" r:id="rId8"/>
    <sheet name="면접비수령확인서" sheetId="10" r:id="rId9"/>
    <sheet name="운영용 시간표" sheetId="11" r:id="rId10"/>
    <sheet name="운영용 시간표 (커피챗)" sheetId="13" r:id="rId11"/>
  </sheets>
  <definedNames>
    <definedName name="_xlnm._FilterDatabase" localSheetId="6" hidden="1">PT시간표_면접위원!$A$2:$AB$136</definedName>
    <definedName name="_xlnm._FilterDatabase" localSheetId="0" hidden="1">면접번호!$A$2:$Y$124</definedName>
    <definedName name="_xlnm._FilterDatabase" localSheetId="8" hidden="1">면접비수령확인서!$A$4:$M$126</definedName>
    <definedName name="_xlnm._FilterDatabase" localSheetId="5" hidden="1">면접위원!$A$4:$AA$25</definedName>
    <definedName name="_xlnm._FilterDatabase" localSheetId="7" hidden="1">심층_시간표_면접위원!$A$2:$AF$135</definedName>
    <definedName name="_xlnm._FilterDatabase" localSheetId="9" hidden="1">'운영용 시간표'!$A$6:$AS$128</definedName>
    <definedName name="_xlnm._FilterDatabase" localSheetId="10" hidden="1">'운영용 시간표 (커피챗)'!$A$6:$AS$128</definedName>
    <definedName name="_xlnm.Print_Area" localSheetId="6">PT시간표_면접위원!$U$1:$Z$136</definedName>
    <definedName name="_xlnm.Print_Area" localSheetId="8">면접비수령확인서!$A$1:$I$126</definedName>
    <definedName name="_xlnm.Print_Area" localSheetId="5">면접위원!$A$1:$U$32</definedName>
    <definedName name="_xlnm.Print_Area" localSheetId="7">심층_시간표_면접위원!$Y$1:$AD$135</definedName>
    <definedName name="_xlnm.Print_Area" localSheetId="9">'운영용 시간표'!$A$1:$AG$128</definedName>
    <definedName name="_xlnm.Print_Area" localSheetId="10">'운영용 시간표 (커피챗)'!$A$1:$AG$128</definedName>
    <definedName name="_xlnm.Print_Titles" localSheetId="6">PT시간표_면접위원!$1:$5</definedName>
    <definedName name="_xlnm.Print_Titles" localSheetId="8">면접비수령확인서!$1:$4</definedName>
    <definedName name="_xlnm.Print_Titles" localSheetId="7">심층_시간표_면접위원!$1:$5</definedName>
    <definedName name="_xlnm.Print_Titles" localSheetId="9">'운영용 시간표'!$1:$6</definedName>
    <definedName name="_xlnm.Print_Titles" localSheetId="10">'운영용 시간표 (커피챗)'!$1:$6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1" i="11" l="1"/>
  <c r="P81" i="11"/>
  <c r="O81" i="11"/>
  <c r="Q126" i="13"/>
  <c r="S126" i="13" s="1"/>
  <c r="P126" i="13"/>
  <c r="O126" i="13"/>
  <c r="Q124" i="13"/>
  <c r="S124" i="13" s="1"/>
  <c r="P124" i="13"/>
  <c r="O124" i="13"/>
  <c r="Q122" i="13"/>
  <c r="S122" i="13" s="1"/>
  <c r="P122" i="13"/>
  <c r="O122" i="13"/>
  <c r="Q119" i="13"/>
  <c r="S119" i="13" s="1"/>
  <c r="P119" i="13"/>
  <c r="O119" i="13"/>
  <c r="T109" i="13"/>
  <c r="Q115" i="13"/>
  <c r="S115" i="13" s="1"/>
  <c r="P115" i="13"/>
  <c r="O115" i="13"/>
  <c r="Q111" i="13"/>
  <c r="S111" i="13" s="1"/>
  <c r="P111" i="13"/>
  <c r="O111" i="13"/>
  <c r="Q114" i="13"/>
  <c r="S114" i="13" s="1"/>
  <c r="P114" i="13"/>
  <c r="O114" i="13"/>
  <c r="Q110" i="13"/>
  <c r="S110" i="13" s="1"/>
  <c r="P110" i="13"/>
  <c r="O110" i="13"/>
  <c r="T108" i="13"/>
  <c r="Q105" i="13"/>
  <c r="S105" i="13" s="1"/>
  <c r="P105" i="13"/>
  <c r="O105" i="13"/>
  <c r="Q104" i="13"/>
  <c r="S104" i="13" s="1"/>
  <c r="P104" i="13"/>
  <c r="O104" i="13"/>
  <c r="Q99" i="13"/>
  <c r="S99" i="13" s="1"/>
  <c r="P99" i="13"/>
  <c r="O99" i="13"/>
  <c r="Q95" i="13"/>
  <c r="S95" i="13" s="1"/>
  <c r="P95" i="13"/>
  <c r="O95" i="13"/>
  <c r="Q98" i="13"/>
  <c r="S98" i="13" s="1"/>
  <c r="P98" i="13"/>
  <c r="O98" i="13"/>
  <c r="Q94" i="13"/>
  <c r="S94" i="13" s="1"/>
  <c r="P94" i="13"/>
  <c r="O94" i="13"/>
  <c r="Q89" i="13"/>
  <c r="S89" i="13" s="1"/>
  <c r="P89" i="13"/>
  <c r="O89" i="13"/>
  <c r="Q88" i="13"/>
  <c r="S88" i="13" s="1"/>
  <c r="P88" i="13"/>
  <c r="O88" i="13"/>
  <c r="T77" i="13"/>
  <c r="S77" i="13" s="1"/>
  <c r="Q83" i="13"/>
  <c r="S83" i="13" s="1"/>
  <c r="P83" i="13"/>
  <c r="O83" i="13"/>
  <c r="Q82" i="13"/>
  <c r="S82" i="13" s="1"/>
  <c r="P82" i="13"/>
  <c r="O82" i="13"/>
  <c r="Q78" i="13"/>
  <c r="S78" i="13" s="1"/>
  <c r="P78" i="13"/>
  <c r="O78" i="13"/>
  <c r="T76" i="13"/>
  <c r="U76" i="13" s="1"/>
  <c r="Q70" i="13"/>
  <c r="S70" i="13" s="1"/>
  <c r="P70" i="13"/>
  <c r="O70" i="13"/>
  <c r="Q69" i="13"/>
  <c r="S69" i="13" s="1"/>
  <c r="P69" i="13"/>
  <c r="O69" i="13"/>
  <c r="Q64" i="13"/>
  <c r="S64" i="13" s="1"/>
  <c r="P64" i="13"/>
  <c r="O64" i="13"/>
  <c r="Q60" i="13"/>
  <c r="S60" i="13" s="1"/>
  <c r="P60" i="13"/>
  <c r="O60" i="13"/>
  <c r="Q63" i="13"/>
  <c r="S63" i="13" s="1"/>
  <c r="P63" i="13"/>
  <c r="O63" i="13"/>
  <c r="Q59" i="13"/>
  <c r="S59" i="13" s="1"/>
  <c r="P59" i="13"/>
  <c r="O59" i="13"/>
  <c r="Q54" i="13"/>
  <c r="S54" i="13" s="1"/>
  <c r="P54" i="13"/>
  <c r="O54" i="13"/>
  <c r="Q53" i="13"/>
  <c r="S53" i="13" s="1"/>
  <c r="P53" i="13"/>
  <c r="O53" i="13"/>
  <c r="Q48" i="13"/>
  <c r="S48" i="13" s="1"/>
  <c r="P48" i="13"/>
  <c r="O48" i="13"/>
  <c r="Q44" i="13"/>
  <c r="S44" i="13" s="1"/>
  <c r="P44" i="13"/>
  <c r="O44" i="13"/>
  <c r="T42" i="13"/>
  <c r="U42" i="13" s="1"/>
  <c r="X42" i="13" s="1"/>
  <c r="Q47" i="13"/>
  <c r="S47" i="13" s="1"/>
  <c r="P47" i="13"/>
  <c r="O47" i="13"/>
  <c r="Q43" i="13"/>
  <c r="S43" i="13" s="1"/>
  <c r="P43" i="13"/>
  <c r="O43" i="13"/>
  <c r="T41" i="13"/>
  <c r="U41" i="13" s="1"/>
  <c r="Q35" i="13"/>
  <c r="S35" i="13" s="1"/>
  <c r="P35" i="13"/>
  <c r="O35" i="13"/>
  <c r="Q34" i="13"/>
  <c r="S34" i="13" s="1"/>
  <c r="P34" i="13"/>
  <c r="O34" i="13"/>
  <c r="Q29" i="13"/>
  <c r="S29" i="13" s="1"/>
  <c r="P29" i="13"/>
  <c r="O29" i="13"/>
  <c r="Q26" i="13"/>
  <c r="S26" i="13" s="1"/>
  <c r="P26" i="13"/>
  <c r="O26" i="13"/>
  <c r="Q25" i="13"/>
  <c r="S25" i="13" s="1"/>
  <c r="P25" i="13"/>
  <c r="O25" i="13"/>
  <c r="Q20" i="13"/>
  <c r="S20" i="13" s="1"/>
  <c r="P20" i="13"/>
  <c r="O20" i="13"/>
  <c r="Q19" i="13"/>
  <c r="S19" i="13" s="1"/>
  <c r="P19" i="13"/>
  <c r="O19" i="13"/>
  <c r="Q14" i="13"/>
  <c r="S14" i="13" s="1"/>
  <c r="P14" i="13"/>
  <c r="O14" i="13"/>
  <c r="Q10" i="13"/>
  <c r="S10" i="13" s="1"/>
  <c r="P10" i="13"/>
  <c r="O10" i="13"/>
  <c r="T8" i="13"/>
  <c r="U8" i="13" s="1"/>
  <c r="Q13" i="13"/>
  <c r="S13" i="13" s="1"/>
  <c r="P13" i="13"/>
  <c r="O13" i="13"/>
  <c r="Q9" i="13"/>
  <c r="S9" i="13" s="1"/>
  <c r="P9" i="13"/>
  <c r="O9" i="13"/>
  <c r="T7" i="13"/>
  <c r="U7" i="13" s="1"/>
  <c r="L4" i="13"/>
  <c r="AJ2" i="13"/>
  <c r="AL2" i="13" s="1"/>
  <c r="S42" i="13" l="1"/>
  <c r="S7" i="13"/>
  <c r="S41" i="13"/>
  <c r="U77" i="13"/>
  <c r="X77" i="13" s="1"/>
  <c r="V41" i="13"/>
  <c r="X41" i="13"/>
  <c r="S76" i="13"/>
  <c r="X7" i="13"/>
  <c r="V7" i="13"/>
  <c r="X8" i="13"/>
  <c r="V8" i="13"/>
  <c r="X76" i="13"/>
  <c r="V76" i="13"/>
  <c r="V42" i="13"/>
  <c r="AR2" i="13"/>
  <c r="AP2" i="13"/>
  <c r="S8" i="13"/>
  <c r="AN2" i="13"/>
  <c r="U108" i="13"/>
  <c r="S108" i="13"/>
  <c r="S109" i="13"/>
  <c r="U109" i="13"/>
  <c r="Y29" i="12"/>
  <c r="Y28" i="12"/>
  <c r="Y27" i="12"/>
  <c r="Y23" i="12"/>
  <c r="Y22" i="12"/>
  <c r="Y21" i="12"/>
  <c r="Y17" i="12"/>
  <c r="Y16" i="12"/>
  <c r="Y13" i="12"/>
  <c r="Y12" i="12"/>
  <c r="Y8" i="12"/>
  <c r="Y7" i="12"/>
  <c r="Y4" i="12"/>
  <c r="Y3" i="12"/>
  <c r="V77" i="13" l="1"/>
  <c r="AI2" i="13"/>
  <c r="X109" i="13"/>
  <c r="V109" i="13"/>
  <c r="X108" i="13"/>
  <c r="V108" i="13"/>
  <c r="L4" i="11"/>
  <c r="Q124" i="11"/>
  <c r="S124" i="11" s="1"/>
  <c r="P124" i="11"/>
  <c r="O124" i="11"/>
  <c r="Q121" i="11"/>
  <c r="S121" i="11" s="1"/>
  <c r="P121" i="11"/>
  <c r="O121" i="11"/>
  <c r="Q113" i="11"/>
  <c r="S113" i="11" s="1"/>
  <c r="P113" i="11"/>
  <c r="O113" i="11"/>
  <c r="Q112" i="11"/>
  <c r="S112" i="11" s="1"/>
  <c r="P112" i="11"/>
  <c r="O112" i="11"/>
  <c r="Q127" i="11"/>
  <c r="S127" i="11" s="1"/>
  <c r="P127" i="11"/>
  <c r="O127" i="11"/>
  <c r="S120" i="11"/>
  <c r="Q111" i="11"/>
  <c r="S111" i="11" s="1"/>
  <c r="P111" i="11"/>
  <c r="O111" i="11"/>
  <c r="Q109" i="11"/>
  <c r="S109" i="11" s="1"/>
  <c r="P109" i="11"/>
  <c r="O109" i="11"/>
  <c r="D5" i="10"/>
  <c r="E5" i="10"/>
  <c r="F5" i="10"/>
  <c r="G5" i="10"/>
  <c r="H5" i="10"/>
  <c r="D6" i="10"/>
  <c r="E6" i="10"/>
  <c r="F6" i="10"/>
  <c r="G6" i="10"/>
  <c r="H6" i="10"/>
  <c r="D7" i="10"/>
  <c r="E7" i="10"/>
  <c r="F7" i="10"/>
  <c r="G7" i="10"/>
  <c r="H7" i="10"/>
  <c r="D8" i="10"/>
  <c r="E8" i="10"/>
  <c r="F8" i="10"/>
  <c r="G8" i="10"/>
  <c r="H8" i="10"/>
  <c r="D9" i="10"/>
  <c r="E9" i="10"/>
  <c r="F9" i="10"/>
  <c r="G9" i="10"/>
  <c r="H9" i="10"/>
  <c r="D10" i="10"/>
  <c r="E10" i="10"/>
  <c r="F10" i="10"/>
  <c r="G10" i="10"/>
  <c r="H10" i="10"/>
  <c r="D11" i="10"/>
  <c r="E11" i="10"/>
  <c r="F11" i="10"/>
  <c r="G11" i="10"/>
  <c r="H11" i="10"/>
  <c r="D12" i="10"/>
  <c r="E12" i="10"/>
  <c r="F12" i="10"/>
  <c r="G12" i="10"/>
  <c r="H12" i="10"/>
  <c r="D13" i="10"/>
  <c r="E13" i="10"/>
  <c r="F13" i="10"/>
  <c r="G13" i="10"/>
  <c r="H13" i="10"/>
  <c r="D14" i="10"/>
  <c r="E14" i="10"/>
  <c r="F14" i="10"/>
  <c r="G14" i="10"/>
  <c r="H14" i="10"/>
  <c r="D15" i="10"/>
  <c r="E15" i="10"/>
  <c r="F15" i="10"/>
  <c r="G15" i="10"/>
  <c r="H15" i="10"/>
  <c r="D16" i="10"/>
  <c r="E16" i="10"/>
  <c r="F16" i="10"/>
  <c r="G16" i="10"/>
  <c r="H16" i="10"/>
  <c r="D17" i="10"/>
  <c r="E17" i="10"/>
  <c r="F17" i="10"/>
  <c r="G17" i="10"/>
  <c r="H17" i="10"/>
  <c r="D18" i="10"/>
  <c r="E18" i="10"/>
  <c r="F18" i="10"/>
  <c r="G18" i="10"/>
  <c r="H18" i="10"/>
  <c r="D19" i="10"/>
  <c r="E19" i="10"/>
  <c r="F19" i="10"/>
  <c r="G19" i="10"/>
  <c r="H19" i="10"/>
  <c r="D20" i="10"/>
  <c r="E20" i="10"/>
  <c r="F20" i="10"/>
  <c r="G20" i="10"/>
  <c r="H20" i="10"/>
  <c r="D21" i="10"/>
  <c r="E21" i="10"/>
  <c r="F21" i="10"/>
  <c r="G21" i="10"/>
  <c r="H21" i="10"/>
  <c r="D22" i="10"/>
  <c r="E22" i="10"/>
  <c r="F22" i="10"/>
  <c r="G22" i="10"/>
  <c r="H22" i="10"/>
  <c r="D23" i="10"/>
  <c r="E23" i="10"/>
  <c r="F23" i="10"/>
  <c r="G23" i="10"/>
  <c r="H23" i="10"/>
  <c r="D24" i="10"/>
  <c r="E24" i="10"/>
  <c r="F24" i="10"/>
  <c r="G24" i="10"/>
  <c r="H24" i="10"/>
  <c r="D25" i="10"/>
  <c r="E25" i="10"/>
  <c r="F25" i="10"/>
  <c r="G25" i="10"/>
  <c r="H25" i="10"/>
  <c r="D26" i="10"/>
  <c r="E26" i="10"/>
  <c r="F26" i="10"/>
  <c r="G26" i="10"/>
  <c r="H26" i="10"/>
  <c r="D27" i="10"/>
  <c r="E27" i="10"/>
  <c r="F27" i="10"/>
  <c r="G27" i="10"/>
  <c r="H27" i="10"/>
  <c r="D28" i="10"/>
  <c r="E28" i="10"/>
  <c r="F28" i="10"/>
  <c r="G28" i="10"/>
  <c r="H28" i="10"/>
  <c r="D29" i="10"/>
  <c r="E29" i="10"/>
  <c r="F29" i="10"/>
  <c r="G29" i="10"/>
  <c r="H29" i="10"/>
  <c r="D30" i="10"/>
  <c r="E30" i="10"/>
  <c r="F30" i="10"/>
  <c r="G30" i="10"/>
  <c r="H30" i="10"/>
  <c r="D31" i="10"/>
  <c r="E31" i="10"/>
  <c r="F31" i="10"/>
  <c r="G31" i="10"/>
  <c r="H31" i="10"/>
  <c r="D32" i="10"/>
  <c r="E32" i="10"/>
  <c r="F32" i="10"/>
  <c r="G32" i="10"/>
  <c r="H32" i="10"/>
  <c r="D33" i="10"/>
  <c r="E33" i="10"/>
  <c r="F33" i="10"/>
  <c r="G33" i="10"/>
  <c r="H33" i="10"/>
  <c r="D34" i="10"/>
  <c r="E34" i="10"/>
  <c r="F34" i="10"/>
  <c r="G34" i="10"/>
  <c r="H34" i="10"/>
  <c r="D35" i="10"/>
  <c r="E35" i="10"/>
  <c r="F35" i="10"/>
  <c r="G35" i="10"/>
  <c r="H35" i="10"/>
  <c r="D36" i="10"/>
  <c r="E36" i="10"/>
  <c r="F36" i="10"/>
  <c r="G36" i="10"/>
  <c r="H36" i="10"/>
  <c r="D37" i="10"/>
  <c r="E37" i="10"/>
  <c r="F37" i="10"/>
  <c r="G37" i="10"/>
  <c r="H37" i="10"/>
  <c r="D38" i="10"/>
  <c r="E38" i="10"/>
  <c r="F38" i="10"/>
  <c r="G38" i="10"/>
  <c r="H38" i="10"/>
  <c r="D39" i="10"/>
  <c r="E39" i="10"/>
  <c r="F39" i="10"/>
  <c r="G39" i="10"/>
  <c r="H39" i="10"/>
  <c r="D40" i="10"/>
  <c r="E40" i="10"/>
  <c r="F40" i="10"/>
  <c r="G40" i="10"/>
  <c r="H40" i="10"/>
  <c r="D41" i="10"/>
  <c r="E41" i="10"/>
  <c r="F41" i="10"/>
  <c r="G41" i="10"/>
  <c r="H41" i="10"/>
  <c r="D42" i="10"/>
  <c r="E42" i="10"/>
  <c r="F42" i="10"/>
  <c r="G42" i="10"/>
  <c r="H42" i="10"/>
  <c r="D43" i="10"/>
  <c r="E43" i="10"/>
  <c r="F43" i="10"/>
  <c r="G43" i="10"/>
  <c r="H43" i="10"/>
  <c r="D44" i="10"/>
  <c r="E44" i="10"/>
  <c r="F44" i="10"/>
  <c r="G44" i="10"/>
  <c r="H44" i="10"/>
  <c r="D45" i="10"/>
  <c r="E45" i="10"/>
  <c r="F45" i="10"/>
  <c r="G45" i="10"/>
  <c r="H45" i="10"/>
  <c r="D46" i="10"/>
  <c r="E46" i="10"/>
  <c r="F46" i="10"/>
  <c r="G46" i="10"/>
  <c r="H46" i="10"/>
  <c r="D47" i="10"/>
  <c r="E47" i="10"/>
  <c r="F47" i="10"/>
  <c r="G47" i="10"/>
  <c r="H47" i="10"/>
  <c r="D48" i="10"/>
  <c r="E48" i="10"/>
  <c r="F48" i="10"/>
  <c r="G48" i="10"/>
  <c r="H48" i="10"/>
  <c r="D49" i="10"/>
  <c r="E49" i="10"/>
  <c r="F49" i="10"/>
  <c r="G49" i="10"/>
  <c r="H49" i="10"/>
  <c r="D50" i="10"/>
  <c r="E50" i="10"/>
  <c r="F50" i="10"/>
  <c r="G50" i="10"/>
  <c r="H50" i="10"/>
  <c r="D51" i="10"/>
  <c r="E51" i="10"/>
  <c r="F51" i="10"/>
  <c r="G51" i="10"/>
  <c r="H51" i="10"/>
  <c r="D52" i="10"/>
  <c r="E52" i="10"/>
  <c r="F52" i="10"/>
  <c r="G52" i="10"/>
  <c r="H52" i="10"/>
  <c r="D53" i="10"/>
  <c r="E53" i="10"/>
  <c r="F53" i="10"/>
  <c r="G53" i="10"/>
  <c r="H53" i="10"/>
  <c r="D54" i="10"/>
  <c r="E54" i="10"/>
  <c r="F54" i="10"/>
  <c r="G54" i="10"/>
  <c r="H54" i="10"/>
  <c r="D55" i="10"/>
  <c r="E55" i="10"/>
  <c r="F55" i="10"/>
  <c r="G55" i="10"/>
  <c r="H55" i="10"/>
  <c r="D56" i="10"/>
  <c r="E56" i="10"/>
  <c r="F56" i="10"/>
  <c r="G56" i="10"/>
  <c r="H56" i="10"/>
  <c r="D57" i="10"/>
  <c r="E57" i="10"/>
  <c r="F57" i="10"/>
  <c r="G57" i="10"/>
  <c r="H57" i="10"/>
  <c r="D58" i="10"/>
  <c r="E58" i="10"/>
  <c r="F58" i="10"/>
  <c r="G58" i="10"/>
  <c r="H58" i="10"/>
  <c r="D59" i="10"/>
  <c r="E59" i="10"/>
  <c r="F59" i="10"/>
  <c r="G59" i="10"/>
  <c r="H59" i="10"/>
  <c r="D60" i="10"/>
  <c r="E60" i="10"/>
  <c r="F60" i="10"/>
  <c r="G60" i="10"/>
  <c r="H60" i="10"/>
  <c r="D61" i="10"/>
  <c r="E61" i="10"/>
  <c r="F61" i="10"/>
  <c r="G61" i="10"/>
  <c r="H61" i="10"/>
  <c r="D62" i="10"/>
  <c r="E62" i="10"/>
  <c r="F62" i="10"/>
  <c r="G62" i="10"/>
  <c r="H62" i="10"/>
  <c r="D63" i="10"/>
  <c r="E63" i="10"/>
  <c r="F63" i="10"/>
  <c r="G63" i="10"/>
  <c r="H63" i="10"/>
  <c r="D64" i="10"/>
  <c r="E64" i="10"/>
  <c r="F64" i="10"/>
  <c r="G64" i="10"/>
  <c r="H64" i="10"/>
  <c r="D65" i="10"/>
  <c r="E65" i="10"/>
  <c r="F65" i="10"/>
  <c r="G65" i="10"/>
  <c r="H65" i="10"/>
  <c r="D66" i="10"/>
  <c r="E66" i="10"/>
  <c r="F66" i="10"/>
  <c r="G66" i="10"/>
  <c r="H66" i="10"/>
  <c r="D67" i="10"/>
  <c r="E67" i="10"/>
  <c r="F67" i="10"/>
  <c r="G67" i="10"/>
  <c r="H67" i="10"/>
  <c r="D68" i="10"/>
  <c r="E68" i="10"/>
  <c r="F68" i="10"/>
  <c r="G68" i="10"/>
  <c r="H68" i="10"/>
  <c r="D69" i="10"/>
  <c r="E69" i="10"/>
  <c r="F69" i="10"/>
  <c r="G69" i="10"/>
  <c r="H69" i="10"/>
  <c r="D70" i="10"/>
  <c r="E70" i="10"/>
  <c r="F70" i="10"/>
  <c r="G70" i="10"/>
  <c r="H70" i="10"/>
  <c r="D71" i="10"/>
  <c r="E71" i="10"/>
  <c r="F71" i="10"/>
  <c r="G71" i="10"/>
  <c r="H71" i="10"/>
  <c r="D72" i="10"/>
  <c r="E72" i="10"/>
  <c r="F72" i="10"/>
  <c r="G72" i="10"/>
  <c r="H72" i="10"/>
  <c r="D73" i="10"/>
  <c r="E73" i="10"/>
  <c r="F73" i="10"/>
  <c r="G73" i="10"/>
  <c r="H73" i="10"/>
  <c r="D74" i="10"/>
  <c r="E74" i="10"/>
  <c r="F74" i="10"/>
  <c r="G74" i="10"/>
  <c r="H74" i="10"/>
  <c r="D75" i="10"/>
  <c r="E75" i="10"/>
  <c r="F75" i="10"/>
  <c r="G75" i="10"/>
  <c r="H75" i="10"/>
  <c r="D76" i="10"/>
  <c r="E76" i="10"/>
  <c r="F76" i="10"/>
  <c r="G76" i="10"/>
  <c r="H76" i="10"/>
  <c r="D77" i="10"/>
  <c r="E77" i="10"/>
  <c r="F77" i="10"/>
  <c r="G77" i="10"/>
  <c r="H77" i="10"/>
  <c r="D78" i="10"/>
  <c r="E78" i="10"/>
  <c r="F78" i="10"/>
  <c r="G78" i="10"/>
  <c r="H78" i="10"/>
  <c r="D79" i="10"/>
  <c r="E79" i="10"/>
  <c r="F79" i="10"/>
  <c r="G79" i="10"/>
  <c r="H79" i="10"/>
  <c r="D80" i="10"/>
  <c r="E80" i="10"/>
  <c r="F80" i="10"/>
  <c r="G80" i="10"/>
  <c r="H80" i="10"/>
  <c r="D81" i="10"/>
  <c r="E81" i="10"/>
  <c r="F81" i="10"/>
  <c r="G81" i="10"/>
  <c r="H81" i="10"/>
  <c r="D82" i="10"/>
  <c r="E82" i="10"/>
  <c r="F82" i="10"/>
  <c r="G82" i="10"/>
  <c r="H82" i="10"/>
  <c r="D83" i="10"/>
  <c r="E83" i="10"/>
  <c r="F83" i="10"/>
  <c r="G83" i="10"/>
  <c r="H83" i="10"/>
  <c r="D84" i="10"/>
  <c r="E84" i="10"/>
  <c r="F84" i="10"/>
  <c r="G84" i="10"/>
  <c r="H84" i="10"/>
  <c r="D85" i="10"/>
  <c r="E85" i="10"/>
  <c r="F85" i="10"/>
  <c r="G85" i="10"/>
  <c r="H85" i="10"/>
  <c r="D86" i="10"/>
  <c r="E86" i="10"/>
  <c r="F86" i="10"/>
  <c r="G86" i="10"/>
  <c r="H86" i="10"/>
  <c r="D87" i="10"/>
  <c r="E87" i="10"/>
  <c r="F87" i="10"/>
  <c r="G87" i="10"/>
  <c r="H87" i="10"/>
  <c r="D88" i="10"/>
  <c r="E88" i="10"/>
  <c r="F88" i="10"/>
  <c r="G88" i="10"/>
  <c r="H88" i="10"/>
  <c r="D89" i="10"/>
  <c r="E89" i="10"/>
  <c r="F89" i="10"/>
  <c r="G89" i="10"/>
  <c r="H89" i="10"/>
  <c r="D90" i="10"/>
  <c r="E90" i="10"/>
  <c r="F90" i="10"/>
  <c r="G90" i="10"/>
  <c r="H90" i="10"/>
  <c r="D91" i="10"/>
  <c r="E91" i="10"/>
  <c r="F91" i="10"/>
  <c r="G91" i="10"/>
  <c r="H91" i="10"/>
  <c r="D92" i="10"/>
  <c r="E92" i="10"/>
  <c r="F92" i="10"/>
  <c r="G92" i="10"/>
  <c r="H92" i="10"/>
  <c r="D93" i="10"/>
  <c r="E93" i="10"/>
  <c r="F93" i="10"/>
  <c r="G93" i="10"/>
  <c r="H93" i="10"/>
  <c r="D94" i="10"/>
  <c r="E94" i="10"/>
  <c r="F94" i="10"/>
  <c r="G94" i="10"/>
  <c r="H94" i="10"/>
  <c r="D95" i="10"/>
  <c r="E95" i="10"/>
  <c r="F95" i="10"/>
  <c r="G95" i="10"/>
  <c r="H95" i="10"/>
  <c r="D96" i="10"/>
  <c r="E96" i="10"/>
  <c r="F96" i="10"/>
  <c r="G96" i="10"/>
  <c r="H96" i="10"/>
  <c r="D97" i="10"/>
  <c r="E97" i="10"/>
  <c r="F97" i="10"/>
  <c r="G97" i="10"/>
  <c r="H97" i="10"/>
  <c r="D98" i="10"/>
  <c r="E98" i="10"/>
  <c r="F98" i="10"/>
  <c r="G98" i="10"/>
  <c r="H98" i="10"/>
  <c r="D99" i="10"/>
  <c r="E99" i="10"/>
  <c r="F99" i="10"/>
  <c r="G99" i="10"/>
  <c r="H99" i="10"/>
  <c r="D100" i="10"/>
  <c r="E100" i="10"/>
  <c r="F100" i="10"/>
  <c r="G100" i="10"/>
  <c r="H100" i="10"/>
  <c r="D101" i="10"/>
  <c r="E101" i="10"/>
  <c r="F101" i="10"/>
  <c r="G101" i="10"/>
  <c r="H101" i="10"/>
  <c r="D102" i="10"/>
  <c r="E102" i="10"/>
  <c r="F102" i="10"/>
  <c r="G102" i="10"/>
  <c r="H102" i="10"/>
  <c r="D103" i="10"/>
  <c r="E103" i="10"/>
  <c r="F103" i="10"/>
  <c r="G103" i="10"/>
  <c r="H103" i="10"/>
  <c r="D104" i="10"/>
  <c r="E104" i="10"/>
  <c r="F104" i="10"/>
  <c r="G104" i="10"/>
  <c r="H104" i="10"/>
  <c r="D105" i="10"/>
  <c r="E105" i="10"/>
  <c r="F105" i="10"/>
  <c r="G105" i="10"/>
  <c r="H105" i="10"/>
  <c r="D106" i="10"/>
  <c r="E106" i="10"/>
  <c r="F106" i="10"/>
  <c r="G106" i="10"/>
  <c r="H106" i="10"/>
  <c r="D107" i="10"/>
  <c r="E107" i="10"/>
  <c r="F107" i="10"/>
  <c r="G107" i="10"/>
  <c r="H107" i="10"/>
  <c r="D108" i="10"/>
  <c r="E108" i="10"/>
  <c r="F108" i="10"/>
  <c r="G108" i="10"/>
  <c r="H108" i="10"/>
  <c r="D109" i="10"/>
  <c r="E109" i="10"/>
  <c r="F109" i="10"/>
  <c r="G109" i="10"/>
  <c r="H109" i="10"/>
  <c r="D110" i="10"/>
  <c r="E110" i="10"/>
  <c r="F110" i="10"/>
  <c r="G110" i="10"/>
  <c r="H110" i="10"/>
  <c r="D111" i="10"/>
  <c r="E111" i="10"/>
  <c r="F111" i="10"/>
  <c r="G111" i="10"/>
  <c r="H111" i="10"/>
  <c r="D112" i="10"/>
  <c r="E112" i="10"/>
  <c r="F112" i="10"/>
  <c r="G112" i="10"/>
  <c r="H112" i="10"/>
  <c r="D113" i="10"/>
  <c r="E113" i="10"/>
  <c r="F113" i="10"/>
  <c r="G113" i="10"/>
  <c r="H113" i="10"/>
  <c r="D114" i="10"/>
  <c r="E114" i="10"/>
  <c r="F114" i="10"/>
  <c r="G114" i="10"/>
  <c r="H114" i="10"/>
  <c r="D115" i="10"/>
  <c r="E115" i="10"/>
  <c r="F115" i="10"/>
  <c r="G115" i="10"/>
  <c r="H115" i="10"/>
  <c r="D116" i="10"/>
  <c r="E116" i="10"/>
  <c r="F116" i="10"/>
  <c r="G116" i="10"/>
  <c r="H116" i="10"/>
  <c r="D117" i="10"/>
  <c r="E117" i="10"/>
  <c r="F117" i="10"/>
  <c r="G117" i="10"/>
  <c r="H117" i="10"/>
  <c r="D118" i="10"/>
  <c r="E118" i="10"/>
  <c r="F118" i="10"/>
  <c r="G118" i="10"/>
  <c r="H118" i="10"/>
  <c r="D119" i="10"/>
  <c r="E119" i="10"/>
  <c r="F119" i="10"/>
  <c r="G119" i="10"/>
  <c r="H119" i="10"/>
  <c r="D120" i="10"/>
  <c r="E120" i="10"/>
  <c r="F120" i="10"/>
  <c r="G120" i="10"/>
  <c r="H120" i="10"/>
  <c r="D121" i="10"/>
  <c r="E121" i="10"/>
  <c r="F121" i="10"/>
  <c r="G121" i="10"/>
  <c r="H121" i="10"/>
  <c r="D122" i="10"/>
  <c r="E122" i="10"/>
  <c r="F122" i="10"/>
  <c r="G122" i="10"/>
  <c r="H122" i="10"/>
  <c r="D123" i="10"/>
  <c r="E123" i="10"/>
  <c r="F123" i="10"/>
  <c r="G123" i="10"/>
  <c r="H123" i="10"/>
  <c r="D124" i="10"/>
  <c r="E124" i="10"/>
  <c r="F124" i="10"/>
  <c r="G124" i="10"/>
  <c r="H124" i="10"/>
  <c r="D125" i="10"/>
  <c r="E125" i="10"/>
  <c r="F125" i="10"/>
  <c r="G125" i="10"/>
  <c r="H125" i="10"/>
  <c r="D126" i="10"/>
  <c r="E126" i="10"/>
  <c r="F126" i="10"/>
  <c r="G126" i="10"/>
  <c r="H126" i="10"/>
  <c r="T78" i="11"/>
  <c r="U78" i="11" s="1"/>
  <c r="Q47" i="11"/>
  <c r="S47" i="11" s="1"/>
  <c r="T45" i="11"/>
  <c r="U45" i="11" s="1"/>
  <c r="T114" i="11"/>
  <c r="U114" i="11" s="1"/>
  <c r="T108" i="11"/>
  <c r="U108" i="11" s="1"/>
  <c r="Q80" i="11"/>
  <c r="S80" i="11" s="1"/>
  <c r="T77" i="11"/>
  <c r="U77" i="11" s="1"/>
  <c r="Q43" i="11"/>
  <c r="S43" i="11" s="1"/>
  <c r="T41" i="11"/>
  <c r="S41" i="11" s="1"/>
  <c r="Q13" i="11"/>
  <c r="S13" i="11" s="1"/>
  <c r="T11" i="11"/>
  <c r="S11" i="11" s="1"/>
  <c r="Q9" i="11"/>
  <c r="S9" i="11" s="1"/>
  <c r="T7" i="11"/>
  <c r="U7" i="11" s="1"/>
  <c r="AJ2" i="11"/>
  <c r="AP2" i="11" s="1"/>
  <c r="Z135" i="8"/>
  <c r="Y135" i="8"/>
  <c r="Z134" i="8"/>
  <c r="Y134" i="8"/>
  <c r="Z133" i="8"/>
  <c r="Y133" i="8"/>
  <c r="Z132" i="8"/>
  <c r="Y132" i="8"/>
  <c r="Z131" i="8"/>
  <c r="Y131" i="8"/>
  <c r="Z130" i="8"/>
  <c r="Y130" i="8"/>
  <c r="Z129" i="8"/>
  <c r="Y129" i="8"/>
  <c r="Z128" i="8"/>
  <c r="Y128" i="8"/>
  <c r="Z126" i="8"/>
  <c r="Y126" i="8"/>
  <c r="Z125" i="8"/>
  <c r="Y125" i="8"/>
  <c r="Z124" i="8"/>
  <c r="Y124" i="8"/>
  <c r="Z123" i="8"/>
  <c r="Y123" i="8"/>
  <c r="Z122" i="8"/>
  <c r="Y122" i="8"/>
  <c r="Z121" i="8"/>
  <c r="Y121" i="8"/>
  <c r="Z120" i="8"/>
  <c r="Y120" i="8"/>
  <c r="Z119" i="8"/>
  <c r="Y119" i="8"/>
  <c r="Z118" i="8"/>
  <c r="Y118" i="8"/>
  <c r="Z117" i="8"/>
  <c r="Y117" i="8"/>
  <c r="Z116" i="8"/>
  <c r="Y116" i="8"/>
  <c r="Z115" i="8"/>
  <c r="Y115" i="8"/>
  <c r="Z114" i="8"/>
  <c r="Y114" i="8"/>
  <c r="Z113" i="8"/>
  <c r="Y113" i="8"/>
  <c r="Z112" i="8"/>
  <c r="Y112" i="8"/>
  <c r="Z111" i="8"/>
  <c r="Y111" i="8"/>
  <c r="Z109" i="8"/>
  <c r="Y109" i="8"/>
  <c r="Z108" i="8"/>
  <c r="Y108" i="8"/>
  <c r="Z107" i="8"/>
  <c r="Y107" i="8"/>
  <c r="Z106" i="8"/>
  <c r="Y106" i="8"/>
  <c r="Z105" i="8"/>
  <c r="Y105" i="8"/>
  <c r="Z104" i="8"/>
  <c r="Y104" i="8"/>
  <c r="Z103" i="8"/>
  <c r="Y103" i="8"/>
  <c r="Z102" i="8"/>
  <c r="Y102" i="8"/>
  <c r="Z101" i="8"/>
  <c r="Y101" i="8"/>
  <c r="Z100" i="8"/>
  <c r="Y100" i="8"/>
  <c r="Z99" i="8"/>
  <c r="Y99" i="8"/>
  <c r="Z98" i="8"/>
  <c r="Y98" i="8"/>
  <c r="Z97" i="8"/>
  <c r="Y97" i="8"/>
  <c r="Z95" i="8"/>
  <c r="Y95" i="8"/>
  <c r="Z94" i="8"/>
  <c r="Y94" i="8"/>
  <c r="Z93" i="8"/>
  <c r="Y93" i="8"/>
  <c r="Z92" i="8"/>
  <c r="Y92" i="8"/>
  <c r="Z91" i="8"/>
  <c r="Y91" i="8"/>
  <c r="Z90" i="8"/>
  <c r="Y90" i="8"/>
  <c r="Z89" i="8"/>
  <c r="Y89" i="8"/>
  <c r="Z88" i="8"/>
  <c r="Y88" i="8"/>
  <c r="Z87" i="8"/>
  <c r="Y87" i="8"/>
  <c r="Z86" i="8"/>
  <c r="Y86" i="8"/>
  <c r="Z85" i="8"/>
  <c r="Y85" i="8"/>
  <c r="Z84" i="8"/>
  <c r="Y84" i="8"/>
  <c r="Z83" i="8"/>
  <c r="Y83" i="8"/>
  <c r="Z82" i="8"/>
  <c r="Y82" i="8"/>
  <c r="Z81" i="8"/>
  <c r="Y81" i="8"/>
  <c r="Z79" i="8"/>
  <c r="Y79" i="8"/>
  <c r="Z78" i="8"/>
  <c r="Y78" i="8"/>
  <c r="Z77" i="8"/>
  <c r="Y77" i="8"/>
  <c r="Z76" i="8"/>
  <c r="Y76" i="8"/>
  <c r="Z75" i="8"/>
  <c r="Y75" i="8"/>
  <c r="Z74" i="8"/>
  <c r="Y74" i="8"/>
  <c r="Z73" i="8"/>
  <c r="Y73" i="8"/>
  <c r="Z72" i="8"/>
  <c r="Y72" i="8"/>
  <c r="Z71" i="8"/>
  <c r="Y71" i="8"/>
  <c r="Z70" i="8"/>
  <c r="Y70" i="8"/>
  <c r="Z69" i="8"/>
  <c r="Y69" i="8"/>
  <c r="Z67" i="8"/>
  <c r="Y67" i="8"/>
  <c r="Z66" i="8"/>
  <c r="Y66" i="8"/>
  <c r="Z65" i="8"/>
  <c r="Y65" i="8"/>
  <c r="Z64" i="8"/>
  <c r="Y64" i="8"/>
  <c r="Z63" i="8"/>
  <c r="Y63" i="8"/>
  <c r="Z62" i="8"/>
  <c r="Y62" i="8"/>
  <c r="Z61" i="8"/>
  <c r="Y61" i="8"/>
  <c r="Z60" i="8"/>
  <c r="Y60" i="8"/>
  <c r="Z59" i="8"/>
  <c r="Y59" i="8"/>
  <c r="Z58" i="8"/>
  <c r="Y58" i="8"/>
  <c r="Z57" i="8"/>
  <c r="Y57" i="8"/>
  <c r="Z56" i="8"/>
  <c r="Y56" i="8"/>
  <c r="Z55" i="8"/>
  <c r="Y55" i="8"/>
  <c r="Z54" i="8"/>
  <c r="Y54" i="8"/>
  <c r="Z53" i="8"/>
  <c r="Y53" i="8"/>
  <c r="Z52" i="8"/>
  <c r="Y52" i="8"/>
  <c r="Z50" i="8"/>
  <c r="Y50" i="8"/>
  <c r="Z49" i="8"/>
  <c r="Y49" i="8"/>
  <c r="Z48" i="8"/>
  <c r="Y48" i="8"/>
  <c r="Z47" i="8"/>
  <c r="Y47" i="8"/>
  <c r="Z46" i="8"/>
  <c r="Y46" i="8"/>
  <c r="Z45" i="8"/>
  <c r="Y45" i="8"/>
  <c r="Z44" i="8"/>
  <c r="Y44" i="8"/>
  <c r="Z43" i="8"/>
  <c r="Y43" i="8"/>
  <c r="Z42" i="8"/>
  <c r="Y42" i="8"/>
  <c r="Z41" i="8"/>
  <c r="Y41" i="8"/>
  <c r="Z40" i="8"/>
  <c r="Y40" i="8"/>
  <c r="Z39" i="8"/>
  <c r="Y39" i="8"/>
  <c r="Z38" i="8"/>
  <c r="Y38" i="8"/>
  <c r="Z37" i="8"/>
  <c r="Y37" i="8"/>
  <c r="Z36" i="8"/>
  <c r="Y36" i="8"/>
  <c r="Z35" i="8"/>
  <c r="Y35" i="8"/>
  <c r="Z34" i="8"/>
  <c r="Y34" i="8"/>
  <c r="Z33" i="8"/>
  <c r="Y33" i="8"/>
  <c r="Z32" i="8"/>
  <c r="Y32" i="8"/>
  <c r="Z30" i="8"/>
  <c r="Y30" i="8"/>
  <c r="Z29" i="8"/>
  <c r="Y29" i="8"/>
  <c r="Z28" i="8"/>
  <c r="Y28" i="8"/>
  <c r="Z27" i="8"/>
  <c r="Y27" i="8"/>
  <c r="Z26" i="8"/>
  <c r="Y26" i="8"/>
  <c r="Z25" i="8"/>
  <c r="Y25" i="8"/>
  <c r="Z24" i="8"/>
  <c r="Y24" i="8"/>
  <c r="Z23" i="8"/>
  <c r="Y23" i="8"/>
  <c r="Z22" i="8"/>
  <c r="Y22" i="8"/>
  <c r="Z21" i="8"/>
  <c r="Y21" i="8"/>
  <c r="Z20" i="8"/>
  <c r="Y20" i="8"/>
  <c r="Z19" i="8"/>
  <c r="Y19" i="8"/>
  <c r="Z18" i="8"/>
  <c r="Y18" i="8"/>
  <c r="Z17" i="8"/>
  <c r="Y17" i="8"/>
  <c r="Z16" i="8"/>
  <c r="Y16" i="8"/>
  <c r="Z15" i="8"/>
  <c r="Y15" i="8"/>
  <c r="Z13" i="8"/>
  <c r="Y13" i="8"/>
  <c r="Z12" i="8"/>
  <c r="Y12" i="8"/>
  <c r="Z11" i="8"/>
  <c r="Y11" i="8"/>
  <c r="Z10" i="8"/>
  <c r="Y10" i="8"/>
  <c r="Z9" i="8"/>
  <c r="Y9" i="8"/>
  <c r="Z8" i="8"/>
  <c r="Y8" i="8"/>
  <c r="Z7" i="8"/>
  <c r="Y7" i="8"/>
  <c r="Y6" i="8"/>
  <c r="Z6" i="8"/>
  <c r="V136" i="7"/>
  <c r="U136" i="7"/>
  <c r="V135" i="7"/>
  <c r="U135" i="7"/>
  <c r="V134" i="7"/>
  <c r="U134" i="7"/>
  <c r="V133" i="7"/>
  <c r="U133" i="7"/>
  <c r="V132" i="7"/>
  <c r="U132" i="7"/>
  <c r="V131" i="7"/>
  <c r="U131" i="7"/>
  <c r="V130" i="7"/>
  <c r="U130" i="7"/>
  <c r="V129" i="7"/>
  <c r="U129" i="7"/>
  <c r="V127" i="7"/>
  <c r="U127" i="7"/>
  <c r="V126" i="7"/>
  <c r="U126" i="7"/>
  <c r="V125" i="7"/>
  <c r="U125" i="7"/>
  <c r="V124" i="7"/>
  <c r="U124" i="7"/>
  <c r="V123" i="7"/>
  <c r="U123" i="7"/>
  <c r="V122" i="7"/>
  <c r="U122" i="7"/>
  <c r="V121" i="7"/>
  <c r="U121" i="7"/>
  <c r="V120" i="7"/>
  <c r="U120" i="7"/>
  <c r="V119" i="7"/>
  <c r="U119" i="7"/>
  <c r="V118" i="7"/>
  <c r="U118" i="7"/>
  <c r="V117" i="7"/>
  <c r="U117" i="7"/>
  <c r="V116" i="7"/>
  <c r="U116" i="7"/>
  <c r="V115" i="7"/>
  <c r="U115" i="7"/>
  <c r="V114" i="7"/>
  <c r="U114" i="7"/>
  <c r="V113" i="7"/>
  <c r="U113" i="7"/>
  <c r="V112" i="7"/>
  <c r="U112" i="7"/>
  <c r="V110" i="7"/>
  <c r="U110" i="7"/>
  <c r="V109" i="7"/>
  <c r="U109" i="7"/>
  <c r="V108" i="7"/>
  <c r="U108" i="7"/>
  <c r="V107" i="7"/>
  <c r="U107" i="7"/>
  <c r="V106" i="7"/>
  <c r="U106" i="7"/>
  <c r="V105" i="7"/>
  <c r="U105" i="7"/>
  <c r="V104" i="7"/>
  <c r="U104" i="7"/>
  <c r="V103" i="7"/>
  <c r="U103" i="7"/>
  <c r="V102" i="7"/>
  <c r="U102" i="7"/>
  <c r="V101" i="7"/>
  <c r="U101" i="7"/>
  <c r="V100" i="7"/>
  <c r="U100" i="7"/>
  <c r="V99" i="7"/>
  <c r="U99" i="7"/>
  <c r="V98" i="7"/>
  <c r="U98" i="7"/>
  <c r="V96" i="7"/>
  <c r="U96" i="7"/>
  <c r="V95" i="7"/>
  <c r="U95" i="7"/>
  <c r="V94" i="7"/>
  <c r="U94" i="7"/>
  <c r="V93" i="7"/>
  <c r="U93" i="7"/>
  <c r="V92" i="7"/>
  <c r="U92" i="7"/>
  <c r="V91" i="7"/>
  <c r="U91" i="7"/>
  <c r="V90" i="7"/>
  <c r="U90" i="7"/>
  <c r="V89" i="7"/>
  <c r="U89" i="7"/>
  <c r="V88" i="7"/>
  <c r="U88" i="7"/>
  <c r="V87" i="7"/>
  <c r="U87" i="7"/>
  <c r="V86" i="7"/>
  <c r="U86" i="7"/>
  <c r="V85" i="7"/>
  <c r="U85" i="7"/>
  <c r="V84" i="7"/>
  <c r="U84" i="7"/>
  <c r="V83" i="7"/>
  <c r="U83" i="7"/>
  <c r="V82" i="7"/>
  <c r="U82" i="7"/>
  <c r="V80" i="7"/>
  <c r="U80" i="7"/>
  <c r="V79" i="7"/>
  <c r="U79" i="7"/>
  <c r="V78" i="7"/>
  <c r="U78" i="7"/>
  <c r="V77" i="7"/>
  <c r="U77" i="7"/>
  <c r="V76" i="7"/>
  <c r="U76" i="7"/>
  <c r="V75" i="7"/>
  <c r="U75" i="7"/>
  <c r="V74" i="7"/>
  <c r="U74" i="7"/>
  <c r="V73" i="7"/>
  <c r="U73" i="7"/>
  <c r="V72" i="7"/>
  <c r="U72" i="7"/>
  <c r="V71" i="7"/>
  <c r="U71" i="7"/>
  <c r="V70" i="7"/>
  <c r="U70" i="7"/>
  <c r="V68" i="7"/>
  <c r="U68" i="7"/>
  <c r="V67" i="7"/>
  <c r="U67" i="7"/>
  <c r="V66" i="7"/>
  <c r="U66" i="7"/>
  <c r="V65" i="7"/>
  <c r="U65" i="7"/>
  <c r="V64" i="7"/>
  <c r="U64" i="7"/>
  <c r="V63" i="7"/>
  <c r="U63" i="7"/>
  <c r="V62" i="7"/>
  <c r="U62" i="7"/>
  <c r="V61" i="7"/>
  <c r="U61" i="7"/>
  <c r="V60" i="7"/>
  <c r="U60" i="7"/>
  <c r="V59" i="7"/>
  <c r="U59" i="7"/>
  <c r="V58" i="7"/>
  <c r="U58" i="7"/>
  <c r="V57" i="7"/>
  <c r="U57" i="7"/>
  <c r="V56" i="7"/>
  <c r="U56" i="7"/>
  <c r="V55" i="7"/>
  <c r="U55" i="7"/>
  <c r="V54" i="7"/>
  <c r="U54" i="7"/>
  <c r="V53" i="7"/>
  <c r="U53" i="7"/>
  <c r="V51" i="7"/>
  <c r="U51" i="7"/>
  <c r="V50" i="7"/>
  <c r="U50" i="7"/>
  <c r="V49" i="7"/>
  <c r="U49" i="7"/>
  <c r="V48" i="7"/>
  <c r="U48" i="7"/>
  <c r="V47" i="7"/>
  <c r="U47" i="7"/>
  <c r="V46" i="7"/>
  <c r="U46" i="7"/>
  <c r="V45" i="7"/>
  <c r="U45" i="7"/>
  <c r="V44" i="7"/>
  <c r="U44" i="7"/>
  <c r="V43" i="7"/>
  <c r="U43" i="7"/>
  <c r="V42" i="7"/>
  <c r="U42" i="7"/>
  <c r="V41" i="7"/>
  <c r="U41" i="7"/>
  <c r="V40" i="7"/>
  <c r="U40" i="7"/>
  <c r="V39" i="7"/>
  <c r="U39" i="7"/>
  <c r="V38" i="7"/>
  <c r="U38" i="7"/>
  <c r="V37" i="7"/>
  <c r="U37" i="7"/>
  <c r="V36" i="7"/>
  <c r="U36" i="7"/>
  <c r="V35" i="7"/>
  <c r="U35" i="7"/>
  <c r="V34" i="7"/>
  <c r="U34" i="7"/>
  <c r="V33" i="7"/>
  <c r="U33" i="7"/>
  <c r="V31" i="7"/>
  <c r="U31" i="7"/>
  <c r="V30" i="7"/>
  <c r="U30" i="7"/>
  <c r="V29" i="7"/>
  <c r="U29" i="7"/>
  <c r="V28" i="7"/>
  <c r="U28" i="7"/>
  <c r="V27" i="7"/>
  <c r="U27" i="7"/>
  <c r="V26" i="7"/>
  <c r="U26" i="7"/>
  <c r="V25" i="7"/>
  <c r="U25" i="7"/>
  <c r="V24" i="7"/>
  <c r="U24" i="7"/>
  <c r="V23" i="7"/>
  <c r="U23" i="7"/>
  <c r="V22" i="7"/>
  <c r="U22" i="7"/>
  <c r="V21" i="7"/>
  <c r="U21" i="7"/>
  <c r="V20" i="7"/>
  <c r="U20" i="7"/>
  <c r="V19" i="7"/>
  <c r="U19" i="7"/>
  <c r="V17" i="7"/>
  <c r="U17" i="7"/>
  <c r="V16" i="7"/>
  <c r="U16" i="7"/>
  <c r="V15" i="7"/>
  <c r="U15" i="7"/>
  <c r="V13" i="7"/>
  <c r="U13" i="7"/>
  <c r="V12" i="7"/>
  <c r="U12" i="7"/>
  <c r="V11" i="7"/>
  <c r="U11" i="7"/>
  <c r="V10" i="7"/>
  <c r="U10" i="7"/>
  <c r="V9" i="7"/>
  <c r="U9" i="7"/>
  <c r="V8" i="7"/>
  <c r="U8" i="7"/>
  <c r="V7" i="7"/>
  <c r="U7" i="7"/>
  <c r="U6" i="7"/>
  <c r="V6" i="7"/>
  <c r="Y1" i="6"/>
  <c r="AG1" i="6" l="1"/>
  <c r="X78" i="11"/>
  <c r="X108" i="11"/>
  <c r="V108" i="11"/>
  <c r="X114" i="11"/>
  <c r="V114" i="11"/>
  <c r="X77" i="11"/>
  <c r="V77" i="11"/>
  <c r="X7" i="11"/>
  <c r="V7" i="11"/>
  <c r="X45" i="11"/>
  <c r="V45" i="11"/>
  <c r="P80" i="11"/>
  <c r="P47" i="11"/>
  <c r="P43" i="11"/>
  <c r="P13" i="11"/>
  <c r="P9" i="11"/>
  <c r="S45" i="11"/>
  <c r="U41" i="11"/>
  <c r="AR2" i="11"/>
  <c r="S7" i="11"/>
  <c r="U11" i="11"/>
  <c r="S108" i="11"/>
  <c r="S78" i="11"/>
  <c r="S77" i="11"/>
  <c r="AL2" i="11"/>
  <c r="AN2" i="11"/>
  <c r="S114" i="11"/>
  <c r="I2" i="10"/>
  <c r="AA1" i="6"/>
  <c r="AC1" i="6"/>
  <c r="AE1" i="6"/>
  <c r="AB81" i="7"/>
  <c r="AB18" i="7"/>
  <c r="AB14" i="7"/>
  <c r="AB6" i="7"/>
  <c r="AF127" i="8"/>
  <c r="AF110" i="8"/>
  <c r="AF96" i="8"/>
  <c r="AF80" i="8"/>
  <c r="AF68" i="8"/>
  <c r="AF51" i="8"/>
  <c r="AF31" i="8"/>
  <c r="AF14" i="8"/>
  <c r="AE24" i="8"/>
  <c r="AE25" i="8" s="1"/>
  <c r="AE26" i="8" s="1"/>
  <c r="AE27" i="8" s="1"/>
  <c r="AE28" i="8" s="1"/>
  <c r="AE29" i="8" s="1"/>
  <c r="AE30" i="8" s="1"/>
  <c r="AE7" i="8"/>
  <c r="AB128" i="7"/>
  <c r="AB111" i="7"/>
  <c r="AB97" i="7"/>
  <c r="AB69" i="7"/>
  <c r="AB52" i="7"/>
  <c r="AB32" i="7"/>
  <c r="AA120" i="7"/>
  <c r="AA103" i="7"/>
  <c r="AA92" i="7"/>
  <c r="AA73" i="7"/>
  <c r="AB73" i="7" s="1"/>
  <c r="AA61" i="7"/>
  <c r="AA44" i="7"/>
  <c r="AA7" i="7"/>
  <c r="AB7" i="7" s="1"/>
  <c r="AF119" i="8"/>
  <c r="AF102" i="8"/>
  <c r="AF91" i="8"/>
  <c r="AF72" i="8"/>
  <c r="AF60" i="8"/>
  <c r="AF43" i="8"/>
  <c r="AF23" i="8"/>
  <c r="AF6" i="8"/>
  <c r="AB24" i="7"/>
  <c r="R132" i="8"/>
  <c r="R135" i="8"/>
  <c r="R134" i="8"/>
  <c r="R133" i="8"/>
  <c r="R129" i="8"/>
  <c r="R128" i="8"/>
  <c r="R131" i="8"/>
  <c r="R130" i="8"/>
  <c r="R123" i="8"/>
  <c r="R126" i="8"/>
  <c r="R125" i="8"/>
  <c r="R124" i="8"/>
  <c r="R120" i="8"/>
  <c r="AB119" i="8"/>
  <c r="AC119" i="8" s="1"/>
  <c r="R119" i="8"/>
  <c r="R122" i="8"/>
  <c r="S121" i="8"/>
  <c r="T121" i="8" s="1"/>
  <c r="R121" i="8"/>
  <c r="R115" i="8"/>
  <c r="R118" i="8"/>
  <c r="R117" i="8"/>
  <c r="R116" i="8"/>
  <c r="R112" i="8"/>
  <c r="R111" i="8"/>
  <c r="R114" i="8"/>
  <c r="R113" i="8"/>
  <c r="R106" i="8"/>
  <c r="R109" i="8"/>
  <c r="R108" i="8"/>
  <c r="R107" i="8"/>
  <c r="R103" i="8"/>
  <c r="AB102" i="8"/>
  <c r="AC102" i="8" s="1"/>
  <c r="R102" i="8"/>
  <c r="R105" i="8"/>
  <c r="S104" i="8"/>
  <c r="T104" i="8" s="1"/>
  <c r="R104" i="8"/>
  <c r="R101" i="8"/>
  <c r="R98" i="8"/>
  <c r="R97" i="8"/>
  <c r="R100" i="8"/>
  <c r="R99" i="8"/>
  <c r="R95" i="8"/>
  <c r="R92" i="8"/>
  <c r="AB91" i="8"/>
  <c r="AC91" i="8" s="1"/>
  <c r="R91" i="8"/>
  <c r="R94" i="8"/>
  <c r="S93" i="8"/>
  <c r="T93" i="8" s="1"/>
  <c r="R93" i="8"/>
  <c r="R90" i="8"/>
  <c r="R89" i="8"/>
  <c r="R85" i="8"/>
  <c r="R88" i="8"/>
  <c r="R87" i="8"/>
  <c r="R86" i="8"/>
  <c r="R82" i="8"/>
  <c r="R81" i="8"/>
  <c r="R84" i="8"/>
  <c r="R83" i="8"/>
  <c r="R76" i="8"/>
  <c r="R79" i="8"/>
  <c r="R78" i="8"/>
  <c r="R77" i="8"/>
  <c r="R73" i="8"/>
  <c r="AB72" i="8"/>
  <c r="R72" i="8"/>
  <c r="R75" i="8"/>
  <c r="S74" i="8"/>
  <c r="T74" i="8" s="1"/>
  <c r="R74" i="8"/>
  <c r="R69" i="8"/>
  <c r="R71" i="8"/>
  <c r="R70" i="8"/>
  <c r="R64" i="8"/>
  <c r="R67" i="8"/>
  <c r="R66" i="8"/>
  <c r="R65" i="8"/>
  <c r="R61" i="8"/>
  <c r="AB60" i="8"/>
  <c r="AC60" i="8" s="1"/>
  <c r="R60" i="8"/>
  <c r="R63" i="8"/>
  <c r="S62" i="8"/>
  <c r="T62" i="8" s="1"/>
  <c r="R62" i="8"/>
  <c r="R56" i="8"/>
  <c r="R59" i="8"/>
  <c r="R58" i="8"/>
  <c r="R57" i="8"/>
  <c r="R53" i="8"/>
  <c r="R52" i="8"/>
  <c r="R55" i="8"/>
  <c r="R54" i="8"/>
  <c r="R47" i="8"/>
  <c r="R50" i="8"/>
  <c r="R49" i="8"/>
  <c r="R48" i="8"/>
  <c r="R44" i="8"/>
  <c r="AB43" i="8"/>
  <c r="AC43" i="8" s="1"/>
  <c r="R43" i="8"/>
  <c r="R46" i="8"/>
  <c r="S45" i="8"/>
  <c r="T45" i="8" s="1"/>
  <c r="R45" i="8"/>
  <c r="R42" i="8"/>
  <c r="R41" i="8"/>
  <c r="R40" i="8"/>
  <c r="R36" i="8"/>
  <c r="R39" i="8"/>
  <c r="R38" i="8"/>
  <c r="R37" i="8"/>
  <c r="R33" i="8"/>
  <c r="R32" i="8"/>
  <c r="R35" i="8"/>
  <c r="R34" i="8"/>
  <c r="R27" i="8"/>
  <c r="R30" i="8"/>
  <c r="R29" i="8"/>
  <c r="R28" i="8"/>
  <c r="R24" i="8"/>
  <c r="AB23" i="8"/>
  <c r="AC23" i="8" s="1"/>
  <c r="R23" i="8"/>
  <c r="R26" i="8"/>
  <c r="S25" i="8"/>
  <c r="T25" i="8" s="1"/>
  <c r="R25" i="8"/>
  <c r="R22" i="8"/>
  <c r="R18" i="8"/>
  <c r="R21" i="8"/>
  <c r="R20" i="8"/>
  <c r="R19" i="8"/>
  <c r="R15" i="8"/>
  <c r="R17" i="8"/>
  <c r="R16" i="8"/>
  <c r="R10" i="8"/>
  <c r="R13" i="8"/>
  <c r="R12" i="8"/>
  <c r="R11" i="8"/>
  <c r="R7" i="8"/>
  <c r="AB6" i="8"/>
  <c r="R6" i="8"/>
  <c r="R9" i="8"/>
  <c r="S8" i="8"/>
  <c r="T8" i="8" s="1"/>
  <c r="R8" i="8"/>
  <c r="R136" i="7"/>
  <c r="R135" i="7"/>
  <c r="R134" i="7"/>
  <c r="R133" i="7"/>
  <c r="R132" i="7"/>
  <c r="R131" i="7"/>
  <c r="R130" i="7"/>
  <c r="R129" i="7"/>
  <c r="R127" i="7"/>
  <c r="R126" i="7"/>
  <c r="R125" i="7"/>
  <c r="R124" i="7"/>
  <c r="R123" i="7"/>
  <c r="R122" i="7"/>
  <c r="R121" i="7"/>
  <c r="S120" i="7"/>
  <c r="T120" i="7" s="1"/>
  <c r="R120" i="7"/>
  <c r="R119" i="7"/>
  <c r="R118" i="7"/>
  <c r="R117" i="7"/>
  <c r="R116" i="7"/>
  <c r="R115" i="7"/>
  <c r="R114" i="7"/>
  <c r="R113" i="7"/>
  <c r="R112" i="7"/>
  <c r="R110" i="7"/>
  <c r="R109" i="7"/>
  <c r="R108" i="7"/>
  <c r="R107" i="7"/>
  <c r="R106" i="7"/>
  <c r="R105" i="7"/>
  <c r="R104" i="7"/>
  <c r="S103" i="7"/>
  <c r="T103" i="7" s="1"/>
  <c r="R103" i="7"/>
  <c r="R102" i="7"/>
  <c r="R101" i="7"/>
  <c r="R100" i="7"/>
  <c r="R99" i="7"/>
  <c r="R98" i="7"/>
  <c r="R96" i="7"/>
  <c r="R95" i="7"/>
  <c r="R94" i="7"/>
  <c r="R93" i="7"/>
  <c r="S92" i="7"/>
  <c r="R92" i="7"/>
  <c r="R91" i="7"/>
  <c r="R90" i="7"/>
  <c r="R89" i="7"/>
  <c r="R88" i="7"/>
  <c r="R87" i="7"/>
  <c r="R86" i="7"/>
  <c r="R85" i="7"/>
  <c r="R84" i="7"/>
  <c r="R83" i="7"/>
  <c r="R82" i="7"/>
  <c r="R80" i="7"/>
  <c r="R79" i="7"/>
  <c r="R78" i="7"/>
  <c r="R77" i="7"/>
  <c r="R76" i="7"/>
  <c r="R75" i="7"/>
  <c r="R74" i="7"/>
  <c r="S73" i="7"/>
  <c r="R73" i="7"/>
  <c r="R72" i="7"/>
  <c r="R71" i="7"/>
  <c r="R70" i="7"/>
  <c r="R68" i="7"/>
  <c r="R67" i="7"/>
  <c r="R66" i="7"/>
  <c r="R65" i="7"/>
  <c r="R64" i="7"/>
  <c r="R63" i="7"/>
  <c r="R62" i="7"/>
  <c r="S61" i="7"/>
  <c r="T61" i="7" s="1"/>
  <c r="R61" i="7"/>
  <c r="R60" i="7"/>
  <c r="R59" i="7"/>
  <c r="R58" i="7"/>
  <c r="R57" i="7"/>
  <c r="R56" i="7"/>
  <c r="R55" i="7"/>
  <c r="R54" i="7"/>
  <c r="R53" i="7"/>
  <c r="R51" i="7"/>
  <c r="R50" i="7"/>
  <c r="R49" i="7"/>
  <c r="R48" i="7"/>
  <c r="R47" i="7"/>
  <c r="R46" i="7"/>
  <c r="R45" i="7"/>
  <c r="S44" i="7"/>
  <c r="T44" i="7" s="1"/>
  <c r="R44" i="7"/>
  <c r="R43" i="7"/>
  <c r="R42" i="7"/>
  <c r="R41" i="7"/>
  <c r="R40" i="7"/>
  <c r="R39" i="7"/>
  <c r="R38" i="7"/>
  <c r="R37" i="7"/>
  <c r="R36" i="7"/>
  <c r="R35" i="7"/>
  <c r="R34" i="7"/>
  <c r="R33" i="7"/>
  <c r="R31" i="7"/>
  <c r="R30" i="7"/>
  <c r="R29" i="7"/>
  <c r="R28" i="7"/>
  <c r="R27" i="7"/>
  <c r="R26" i="7"/>
  <c r="R25" i="7"/>
  <c r="S24" i="7"/>
  <c r="T24" i="7" s="1"/>
  <c r="R24" i="7"/>
  <c r="R23" i="7"/>
  <c r="R22" i="7"/>
  <c r="R21" i="7"/>
  <c r="R20" i="7"/>
  <c r="R19" i="7"/>
  <c r="R17" i="7"/>
  <c r="R16" i="7"/>
  <c r="R15" i="7"/>
  <c r="R13" i="7"/>
  <c r="R12" i="7"/>
  <c r="R11" i="7"/>
  <c r="R10" i="7"/>
  <c r="R9" i="7"/>
  <c r="R8" i="7"/>
  <c r="R7" i="7"/>
  <c r="S6" i="7"/>
  <c r="R6" i="7"/>
  <c r="K92" i="6"/>
  <c r="J125" i="10" s="1"/>
  <c r="B125" i="10" s="1"/>
  <c r="K91" i="6"/>
  <c r="J122" i="10" s="1"/>
  <c r="B122" i="10" s="1"/>
  <c r="K90" i="6"/>
  <c r="J120" i="10" s="1"/>
  <c r="B120" i="10" s="1"/>
  <c r="K89" i="6"/>
  <c r="J121" i="10" s="1"/>
  <c r="B121" i="10" s="1"/>
  <c r="K88" i="6"/>
  <c r="J119" i="10" s="1"/>
  <c r="B119" i="10" s="1"/>
  <c r="K87" i="6"/>
  <c r="J114" i="10" s="1"/>
  <c r="B114" i="10" s="1"/>
  <c r="K86" i="6"/>
  <c r="J113" i="10" s="1"/>
  <c r="B113" i="10" s="1"/>
  <c r="K85" i="6"/>
  <c r="J109" i="10" s="1"/>
  <c r="B109" i="10" s="1"/>
  <c r="K84" i="6"/>
  <c r="J111" i="10" s="1"/>
  <c r="B111" i="10" s="1"/>
  <c r="K83" i="6"/>
  <c r="J107" i="10" s="1"/>
  <c r="B107" i="10" s="1"/>
  <c r="K64" i="6"/>
  <c r="J124" i="10" s="1"/>
  <c r="B124" i="10" s="1"/>
  <c r="K63" i="6"/>
  <c r="J126" i="10" s="1"/>
  <c r="B126" i="10" s="1"/>
  <c r="K62" i="6"/>
  <c r="J123" i="10" s="1"/>
  <c r="B123" i="10" s="1"/>
  <c r="K61" i="6"/>
  <c r="J117" i="10" s="1"/>
  <c r="B117" i="10" s="1"/>
  <c r="K60" i="6"/>
  <c r="J118" i="10" s="1"/>
  <c r="B118" i="10" s="1"/>
  <c r="K59" i="6"/>
  <c r="J116" i="10" s="1"/>
  <c r="B116" i="10" s="1"/>
  <c r="K58" i="6"/>
  <c r="J115" i="10" s="1"/>
  <c r="B115" i="10" s="1"/>
  <c r="K57" i="6"/>
  <c r="J112" i="10" s="1"/>
  <c r="B112" i="10" s="1"/>
  <c r="K56" i="6"/>
  <c r="J108" i="10" s="1"/>
  <c r="B108" i="10" s="1"/>
  <c r="K55" i="6"/>
  <c r="J110" i="10" s="1"/>
  <c r="B110" i="10" s="1"/>
  <c r="K54" i="6"/>
  <c r="J106" i="10" s="1"/>
  <c r="B106" i="10" s="1"/>
  <c r="K124" i="6"/>
  <c r="J103" i="10" s="1"/>
  <c r="B103" i="10" s="1"/>
  <c r="K123" i="6"/>
  <c r="J105" i="10" s="1"/>
  <c r="B105" i="10" s="1"/>
  <c r="K122" i="6"/>
  <c r="J101" i="10" s="1"/>
  <c r="B101" i="10" s="1"/>
  <c r="K121" i="6"/>
  <c r="J99" i="10" s="1"/>
  <c r="B99" i="10" s="1"/>
  <c r="K120" i="6"/>
  <c r="J97" i="10" s="1"/>
  <c r="B97" i="10" s="1"/>
  <c r="K119" i="6"/>
  <c r="J93" i="10" s="1"/>
  <c r="B93" i="10" s="1"/>
  <c r="K118" i="6"/>
  <c r="J95" i="10" s="1"/>
  <c r="B95" i="10" s="1"/>
  <c r="K117" i="6"/>
  <c r="J91" i="10" s="1"/>
  <c r="B91" i="10" s="1"/>
  <c r="K116" i="6"/>
  <c r="J87" i="10" s="1"/>
  <c r="B87" i="10" s="1"/>
  <c r="K115" i="6"/>
  <c r="J89" i="10" s="1"/>
  <c r="B89" i="10" s="1"/>
  <c r="K114" i="6"/>
  <c r="J85" i="10" s="1"/>
  <c r="B85" i="10" s="1"/>
  <c r="K113" i="6"/>
  <c r="J83" i="10" s="1"/>
  <c r="B83" i="10" s="1"/>
  <c r="K112" i="6"/>
  <c r="J81" i="10" s="1"/>
  <c r="B81" i="10" s="1"/>
  <c r="K111" i="6"/>
  <c r="J77" i="10" s="1"/>
  <c r="B77" i="10" s="1"/>
  <c r="K110" i="6"/>
  <c r="J79" i="10" s="1"/>
  <c r="B79" i="10" s="1"/>
  <c r="K109" i="6"/>
  <c r="J75" i="10" s="1"/>
  <c r="B75" i="10" s="1"/>
  <c r="K53" i="6"/>
  <c r="J102" i="10" s="1"/>
  <c r="B102" i="10" s="1"/>
  <c r="K52" i="6"/>
  <c r="J104" i="10" s="1"/>
  <c r="B104" i="10" s="1"/>
  <c r="K51" i="6"/>
  <c r="J100" i="10" s="1"/>
  <c r="B100" i="10" s="1"/>
  <c r="K50" i="6"/>
  <c r="J98" i="10" s="1"/>
  <c r="B98" i="10" s="1"/>
  <c r="K49" i="6"/>
  <c r="J96" i="10" s="1"/>
  <c r="B96" i="10" s="1"/>
  <c r="K48" i="6"/>
  <c r="J92" i="10" s="1"/>
  <c r="B92" i="10" s="1"/>
  <c r="K47" i="6"/>
  <c r="J94" i="10" s="1"/>
  <c r="B94" i="10" s="1"/>
  <c r="K46" i="6"/>
  <c r="J90" i="10" s="1"/>
  <c r="B90" i="10" s="1"/>
  <c r="K45" i="6"/>
  <c r="J86" i="10" s="1"/>
  <c r="B86" i="10" s="1"/>
  <c r="K44" i="6"/>
  <c r="J88" i="10" s="1"/>
  <c r="B88" i="10" s="1"/>
  <c r="K43" i="6"/>
  <c r="J84" i="10" s="1"/>
  <c r="B84" i="10" s="1"/>
  <c r="K42" i="6"/>
  <c r="J82" i="10" s="1"/>
  <c r="B82" i="10" s="1"/>
  <c r="K41" i="6"/>
  <c r="J80" i="10" s="1"/>
  <c r="B80" i="10" s="1"/>
  <c r="K40" i="6"/>
  <c r="J76" i="10" s="1"/>
  <c r="B76" i="10" s="1"/>
  <c r="K39" i="6"/>
  <c r="J78" i="10" s="1"/>
  <c r="B78" i="10" s="1"/>
  <c r="K38" i="6"/>
  <c r="J74" i="10" s="1"/>
  <c r="B74" i="10" s="1"/>
  <c r="K108" i="6"/>
  <c r="J68" i="10" s="1"/>
  <c r="B68" i="10" s="1"/>
  <c r="K107" i="6"/>
  <c r="J70" i="10" s="1"/>
  <c r="B70" i="10" s="1"/>
  <c r="K106" i="6"/>
  <c r="J66" i="10" s="1"/>
  <c r="B66" i="10" s="1"/>
  <c r="K105" i="6"/>
  <c r="J64" i="10" s="1"/>
  <c r="B64" i="10" s="1"/>
  <c r="K104" i="6"/>
  <c r="J62" i="10" s="1"/>
  <c r="B62" i="10" s="1"/>
  <c r="K103" i="6"/>
  <c r="J58" i="10" s="1"/>
  <c r="B58" i="10" s="1"/>
  <c r="K102" i="6"/>
  <c r="J60" i="10" s="1"/>
  <c r="B60" i="10" s="1"/>
  <c r="K101" i="6"/>
  <c r="J56" i="10" s="1"/>
  <c r="B56" i="10" s="1"/>
  <c r="K100" i="6"/>
  <c r="J52" i="10" s="1"/>
  <c r="B52" i="10" s="1"/>
  <c r="K99" i="6"/>
  <c r="J54" i="10" s="1"/>
  <c r="B54" i="10" s="1"/>
  <c r="K98" i="6"/>
  <c r="J50" i="10" s="1"/>
  <c r="B50" i="10" s="1"/>
  <c r="K97" i="6"/>
  <c r="J48" i="10" s="1"/>
  <c r="B48" i="10" s="1"/>
  <c r="K96" i="6"/>
  <c r="J46" i="10" s="1"/>
  <c r="B46" i="10" s="1"/>
  <c r="K95" i="6"/>
  <c r="J42" i="10" s="1"/>
  <c r="B42" i="10" s="1"/>
  <c r="K94" i="6"/>
  <c r="J44" i="10" s="1"/>
  <c r="B44" i="10" s="1"/>
  <c r="K93" i="6"/>
  <c r="J40" i="10" s="1"/>
  <c r="B40" i="10" s="1"/>
  <c r="K37" i="6"/>
  <c r="J73" i="10" s="1"/>
  <c r="B73" i="10" s="1"/>
  <c r="K36" i="6"/>
  <c r="J72" i="10" s="1"/>
  <c r="B72" i="10" s="1"/>
  <c r="K35" i="6"/>
  <c r="J71" i="10" s="1"/>
  <c r="B71" i="10" s="1"/>
  <c r="K34" i="6"/>
  <c r="J67" i="10" s="1"/>
  <c r="B67" i="10" s="1"/>
  <c r="K33" i="6"/>
  <c r="J69" i="10" s="1"/>
  <c r="B69" i="10" s="1"/>
  <c r="K32" i="6"/>
  <c r="J65" i="10" s="1"/>
  <c r="B65" i="10" s="1"/>
  <c r="K31" i="6"/>
  <c r="J63" i="10" s="1"/>
  <c r="B63" i="10" s="1"/>
  <c r="K30" i="6"/>
  <c r="J61" i="10" s="1"/>
  <c r="B61" i="10" s="1"/>
  <c r="K29" i="6"/>
  <c r="J57" i="10" s="1"/>
  <c r="B57" i="10" s="1"/>
  <c r="K28" i="6"/>
  <c r="J59" i="10" s="1"/>
  <c r="B59" i="10" s="1"/>
  <c r="K27" i="6"/>
  <c r="J55" i="10" s="1"/>
  <c r="B55" i="10" s="1"/>
  <c r="K26" i="6"/>
  <c r="J51" i="10" s="1"/>
  <c r="B51" i="10" s="1"/>
  <c r="K25" i="6"/>
  <c r="J53" i="10" s="1"/>
  <c r="B53" i="10" s="1"/>
  <c r="K24" i="6"/>
  <c r="J49" i="10" s="1"/>
  <c r="B49" i="10" s="1"/>
  <c r="K23" i="6"/>
  <c r="J47" i="10" s="1"/>
  <c r="B47" i="10" s="1"/>
  <c r="K22" i="6"/>
  <c r="J45" i="10" s="1"/>
  <c r="B45" i="10" s="1"/>
  <c r="K21" i="6"/>
  <c r="J41" i="10" s="1"/>
  <c r="B41" i="10" s="1"/>
  <c r="K20" i="6"/>
  <c r="J43" i="10" s="1"/>
  <c r="B43" i="10" s="1"/>
  <c r="K19" i="6"/>
  <c r="J39" i="10" s="1"/>
  <c r="B39" i="10" s="1"/>
  <c r="K82" i="6"/>
  <c r="J38" i="10" s="1"/>
  <c r="B38" i="10" s="1"/>
  <c r="K81" i="6"/>
  <c r="J37" i="10" s="1"/>
  <c r="B37" i="10" s="1"/>
  <c r="K80" i="6"/>
  <c r="J33" i="10" s="1"/>
  <c r="B33" i="10" s="1"/>
  <c r="K79" i="6"/>
  <c r="J35" i="10" s="1"/>
  <c r="B35" i="10" s="1"/>
  <c r="K78" i="6"/>
  <c r="J31" i="10" s="1"/>
  <c r="B31" i="10" s="1"/>
  <c r="K77" i="6"/>
  <c r="J29" i="10" s="1"/>
  <c r="B29" i="10" s="1"/>
  <c r="K71" i="6"/>
  <c r="J27" i="10" s="1"/>
  <c r="B27" i="10" s="1"/>
  <c r="K70" i="6"/>
  <c r="J24" i="10" s="1"/>
  <c r="B24" i="10" s="1"/>
  <c r="K69" i="6"/>
  <c r="J26" i="10" s="1"/>
  <c r="B26" i="10" s="1"/>
  <c r="K68" i="6"/>
  <c r="J22" i="10" s="1"/>
  <c r="B22" i="10" s="1"/>
  <c r="K18" i="6"/>
  <c r="J18" i="10" s="1"/>
  <c r="B18" i="10" s="1"/>
  <c r="K17" i="6"/>
  <c r="J20" i="10" s="1"/>
  <c r="B20" i="10" s="1"/>
  <c r="K16" i="6"/>
  <c r="J16" i="10" s="1"/>
  <c r="B16" i="10" s="1"/>
  <c r="K15" i="6"/>
  <c r="J14" i="10" s="1"/>
  <c r="B14" i="10" s="1"/>
  <c r="K10" i="6"/>
  <c r="J12" i="10" s="1"/>
  <c r="B12" i="10" s="1"/>
  <c r="K9" i="6"/>
  <c r="J8" i="10" s="1"/>
  <c r="B8" i="10" s="1"/>
  <c r="K8" i="6"/>
  <c r="J10" i="10" s="1"/>
  <c r="B10" i="10" s="1"/>
  <c r="K7" i="6"/>
  <c r="J6" i="10" s="1"/>
  <c r="B6" i="10" s="1"/>
  <c r="K76" i="6"/>
  <c r="J36" i="10" s="1"/>
  <c r="B36" i="10" s="1"/>
  <c r="K75" i="6"/>
  <c r="J32" i="10" s="1"/>
  <c r="B32" i="10" s="1"/>
  <c r="K74" i="6"/>
  <c r="J34" i="10" s="1"/>
  <c r="B34" i="10" s="1"/>
  <c r="K73" i="6"/>
  <c r="J30" i="10" s="1"/>
  <c r="B30" i="10" s="1"/>
  <c r="K72" i="6"/>
  <c r="J28" i="10" s="1"/>
  <c r="B28" i="10" s="1"/>
  <c r="K67" i="6"/>
  <c r="J23" i="10" s="1"/>
  <c r="B23" i="10" s="1"/>
  <c r="K66" i="6"/>
  <c r="J25" i="10" s="1"/>
  <c r="B25" i="10" s="1"/>
  <c r="K65" i="6"/>
  <c r="J21" i="10" s="1"/>
  <c r="B21" i="10" s="1"/>
  <c r="K14" i="6"/>
  <c r="J17" i="10" s="1"/>
  <c r="B17" i="10" s="1"/>
  <c r="K13" i="6"/>
  <c r="J19" i="10" s="1"/>
  <c r="B19" i="10" s="1"/>
  <c r="K12" i="6"/>
  <c r="J15" i="10" s="1"/>
  <c r="B15" i="10" s="1"/>
  <c r="K11" i="6"/>
  <c r="J13" i="10" s="1"/>
  <c r="B13" i="10" s="1"/>
  <c r="K6" i="6"/>
  <c r="J11" i="10" s="1"/>
  <c r="B11" i="10" s="1"/>
  <c r="K5" i="6"/>
  <c r="J7" i="10" s="1"/>
  <c r="B7" i="10" s="1"/>
  <c r="K4" i="6"/>
  <c r="J9" i="10" s="1"/>
  <c r="B9" i="10" s="1"/>
  <c r="K3" i="6"/>
  <c r="J5" i="10" s="1"/>
  <c r="B5" i="10" s="1"/>
  <c r="S85" i="6"/>
  <c r="T85" i="6" s="1"/>
  <c r="S56" i="6"/>
  <c r="T56" i="6" s="1"/>
  <c r="M83" i="6"/>
  <c r="N83" i="6" s="1"/>
  <c r="M54" i="6"/>
  <c r="N54" i="6" s="1"/>
  <c r="X11" i="11" l="1"/>
  <c r="V11" i="11"/>
  <c r="X41" i="11"/>
  <c r="V41" i="11"/>
  <c r="AI2" i="11"/>
  <c r="X1" i="6"/>
  <c r="AC72" i="8"/>
  <c r="AC6" i="8"/>
  <c r="AF30" i="8"/>
  <c r="AF25" i="8"/>
  <c r="AF7" i="8"/>
  <c r="AF24" i="8"/>
  <c r="AF28" i="8"/>
  <c r="AF27" i="8"/>
  <c r="AF29" i="8"/>
  <c r="AF26" i="8"/>
  <c r="AE32" i="8"/>
  <c r="AE8" i="8"/>
  <c r="AB120" i="7"/>
  <c r="AB44" i="7"/>
  <c r="AB61" i="7"/>
  <c r="AB92" i="7"/>
  <c r="AB103" i="7"/>
  <c r="AA8" i="7"/>
  <c r="AB8" i="7" s="1"/>
  <c r="T73" i="7"/>
  <c r="T6" i="7"/>
  <c r="T92" i="7"/>
  <c r="L83" i="6"/>
  <c r="L54" i="6"/>
  <c r="S111" i="6"/>
  <c r="T111" i="6" s="1"/>
  <c r="S40" i="6"/>
  <c r="T40" i="6" s="1"/>
  <c r="M109" i="6"/>
  <c r="L109" i="6" s="1"/>
  <c r="M38" i="6"/>
  <c r="L38" i="6" s="1"/>
  <c r="S95" i="6"/>
  <c r="T95" i="6" s="1"/>
  <c r="S21" i="6"/>
  <c r="T21" i="6" s="1"/>
  <c r="M93" i="6"/>
  <c r="N93" i="6" s="1"/>
  <c r="O93" i="6" s="1"/>
  <c r="M19" i="6"/>
  <c r="N19" i="6" s="1"/>
  <c r="O19" i="6" s="1"/>
  <c r="P6" i="2"/>
  <c r="N7" i="2" s="1"/>
  <c r="P7" i="2" s="1"/>
  <c r="N8" i="2" s="1"/>
  <c r="P8" i="2" s="1"/>
  <c r="N9" i="2" s="1"/>
  <c r="P9" i="2" s="1"/>
  <c r="N10" i="2" s="1"/>
  <c r="P5" i="2"/>
  <c r="N5" i="2" s="1"/>
  <c r="P6" i="4"/>
  <c r="N7" i="4" s="1"/>
  <c r="P7" i="4" s="1"/>
  <c r="N8" i="4" s="1"/>
  <c r="P8" i="4" s="1"/>
  <c r="N9" i="4" s="1"/>
  <c r="P9" i="4" s="1"/>
  <c r="N10" i="4" s="1"/>
  <c r="P5" i="4"/>
  <c r="N5" i="4" s="1"/>
  <c r="P6" i="3"/>
  <c r="N7" i="3" s="1"/>
  <c r="P7" i="3" s="1"/>
  <c r="N8" i="3" s="1"/>
  <c r="P8" i="3" s="1"/>
  <c r="N9" i="3" s="1"/>
  <c r="P9" i="3" s="1"/>
  <c r="N10" i="3" s="1"/>
  <c r="P5" i="3"/>
  <c r="N5" i="3" s="1"/>
  <c r="S9" i="6"/>
  <c r="T9" i="6" s="1"/>
  <c r="S5" i="6"/>
  <c r="T5" i="6" s="1"/>
  <c r="M7" i="6"/>
  <c r="L7" i="6" s="1"/>
  <c r="M3" i="6"/>
  <c r="L3" i="6" s="1"/>
  <c r="P6" i="1"/>
  <c r="N7" i="1" s="1"/>
  <c r="P7" i="1" s="1"/>
  <c r="N8" i="1" s="1"/>
  <c r="P8" i="1" s="1"/>
  <c r="N9" i="1" s="1"/>
  <c r="P9" i="1" s="1"/>
  <c r="N10" i="1" s="1"/>
  <c r="P5" i="1"/>
  <c r="N5" i="1" s="1"/>
  <c r="Y8" i="13" l="1"/>
  <c r="T11" i="13"/>
  <c r="Y7" i="13"/>
  <c r="T12" i="13"/>
  <c r="T112" i="13"/>
  <c r="T113" i="13"/>
  <c r="Y108" i="13"/>
  <c r="Y109" i="13"/>
  <c r="T81" i="13"/>
  <c r="T80" i="13"/>
  <c r="Y77" i="13"/>
  <c r="Y76" i="13"/>
  <c r="Y42" i="13"/>
  <c r="T45" i="13"/>
  <c r="Y41" i="13"/>
  <c r="T46" i="13"/>
  <c r="Y45" i="11"/>
  <c r="Y41" i="11"/>
  <c r="T46" i="11"/>
  <c r="T42" i="11"/>
  <c r="T12" i="11"/>
  <c r="Y7" i="11"/>
  <c r="T8" i="11"/>
  <c r="S8" i="11" s="1"/>
  <c r="Y11" i="11"/>
  <c r="Y78" i="11"/>
  <c r="T79" i="11"/>
  <c r="Y77" i="11"/>
  <c r="T115" i="11"/>
  <c r="Y114" i="11"/>
  <c r="T110" i="11"/>
  <c r="Y108" i="11"/>
  <c r="AE9" i="8"/>
  <c r="AF8" i="8"/>
  <c r="AE33" i="8"/>
  <c r="AF32" i="8"/>
  <c r="AA9" i="7"/>
  <c r="AB9" i="7" s="1"/>
  <c r="W104" i="8"/>
  <c r="X104" i="8" s="1"/>
  <c r="S105" i="8"/>
  <c r="T105" i="8" s="1"/>
  <c r="S26" i="8"/>
  <c r="T26" i="8" s="1"/>
  <c r="W25" i="8"/>
  <c r="X25" i="8" s="1"/>
  <c r="S46" i="8"/>
  <c r="T46" i="8" s="1"/>
  <c r="S122" i="8"/>
  <c r="T122" i="8" s="1"/>
  <c r="W45" i="8"/>
  <c r="X45" i="8" s="1"/>
  <c r="W121" i="8"/>
  <c r="X121" i="8" s="1"/>
  <c r="S94" i="8"/>
  <c r="T94" i="8" s="1"/>
  <c r="S63" i="8"/>
  <c r="T63" i="8" s="1"/>
  <c r="W93" i="8"/>
  <c r="X93" i="8" s="1"/>
  <c r="W62" i="8"/>
  <c r="X62" i="8" s="1"/>
  <c r="S75" i="8"/>
  <c r="T75" i="8" s="1"/>
  <c r="S9" i="8"/>
  <c r="T9" i="8" s="1"/>
  <c r="W8" i="8"/>
  <c r="X8" i="8" s="1"/>
  <c r="W74" i="8"/>
  <c r="X74" i="8" s="1"/>
  <c r="P10" i="3"/>
  <c r="N11" i="3" s="1"/>
  <c r="X24" i="7"/>
  <c r="X103" i="7"/>
  <c r="S25" i="7"/>
  <c r="S104" i="7"/>
  <c r="P10" i="1"/>
  <c r="N11" i="1" s="1"/>
  <c r="S74" i="7"/>
  <c r="S7" i="7"/>
  <c r="X6" i="7"/>
  <c r="X73" i="7"/>
  <c r="P10" i="4"/>
  <c r="N11" i="4" s="1"/>
  <c r="S121" i="7"/>
  <c r="X120" i="7"/>
  <c r="S45" i="7"/>
  <c r="X44" i="7"/>
  <c r="P83" i="6"/>
  <c r="Q83" i="6" s="1"/>
  <c r="S62" i="7"/>
  <c r="S93" i="7"/>
  <c r="X92" i="7"/>
  <c r="X61" i="7"/>
  <c r="M84" i="6"/>
  <c r="N84" i="6" s="1"/>
  <c r="P54" i="6"/>
  <c r="P10" i="2"/>
  <c r="N11" i="2" s="1"/>
  <c r="M55" i="6"/>
  <c r="P109" i="6"/>
  <c r="P38" i="6"/>
  <c r="N109" i="6"/>
  <c r="N38" i="6"/>
  <c r="M110" i="6"/>
  <c r="M39" i="6"/>
  <c r="P93" i="6"/>
  <c r="Q93" i="6" s="1"/>
  <c r="P19" i="6"/>
  <c r="Q19" i="6" s="1"/>
  <c r="L93" i="6"/>
  <c r="L19" i="6"/>
  <c r="M94" i="6"/>
  <c r="M20" i="6"/>
  <c r="N7" i="6"/>
  <c r="O7" i="6" s="1"/>
  <c r="N3" i="6"/>
  <c r="O3" i="6" s="1"/>
  <c r="P7" i="6"/>
  <c r="Q7" i="6" s="1"/>
  <c r="P3" i="6"/>
  <c r="Q3" i="6" s="1"/>
  <c r="M8" i="6"/>
  <c r="M4" i="6"/>
  <c r="I6" i="1"/>
  <c r="D6" i="1"/>
  <c r="I6" i="4"/>
  <c r="D6" i="4"/>
  <c r="C6" i="4"/>
  <c r="A7" i="4" s="1"/>
  <c r="C7" i="4" s="1"/>
  <c r="A8" i="4" s="1"/>
  <c r="C8" i="4" s="1"/>
  <c r="A9" i="4" s="1"/>
  <c r="C9" i="4" s="1"/>
  <c r="A10" i="4" s="1"/>
  <c r="C10" i="4" s="1"/>
  <c r="A11" i="4" s="1"/>
  <c r="C11" i="4" s="1"/>
  <c r="A12" i="4" s="1"/>
  <c r="C12" i="4" s="1"/>
  <c r="A13" i="4" s="1"/>
  <c r="C13" i="4" s="1"/>
  <c r="A14" i="4" s="1"/>
  <c r="C14" i="4" s="1"/>
  <c r="A15" i="4" s="1"/>
  <c r="C15" i="4" s="1"/>
  <c r="A16" i="4" s="1"/>
  <c r="C16" i="4" s="1"/>
  <c r="A17" i="4" s="1"/>
  <c r="C17" i="4" s="1"/>
  <c r="A18" i="4" s="1"/>
  <c r="C18" i="4" s="1"/>
  <c r="A19" i="4" s="1"/>
  <c r="C19" i="4" s="1"/>
  <c r="A20" i="4" s="1"/>
  <c r="C20" i="4" s="1"/>
  <c r="A21" i="4" s="1"/>
  <c r="C21" i="4" s="1"/>
  <c r="A22" i="4" s="1"/>
  <c r="C5" i="4"/>
  <c r="A5" i="4" s="1"/>
  <c r="I6" i="3"/>
  <c r="D6" i="3"/>
  <c r="C6" i="3"/>
  <c r="A7" i="3" s="1"/>
  <c r="C7" i="3" s="1"/>
  <c r="A8" i="3" s="1"/>
  <c r="C8" i="3" s="1"/>
  <c r="A9" i="3" s="1"/>
  <c r="C9" i="3" s="1"/>
  <c r="A10" i="3" s="1"/>
  <c r="C10" i="3" s="1"/>
  <c r="A11" i="3" s="1"/>
  <c r="C11" i="3" s="1"/>
  <c r="A12" i="3" s="1"/>
  <c r="C12" i="3" s="1"/>
  <c r="A13" i="3" s="1"/>
  <c r="C13" i="3" s="1"/>
  <c r="A14" i="3" s="1"/>
  <c r="C14" i="3" s="1"/>
  <c r="A15" i="3" s="1"/>
  <c r="C15" i="3" s="1"/>
  <c r="A16" i="3" s="1"/>
  <c r="C16" i="3" s="1"/>
  <c r="A17" i="3" s="1"/>
  <c r="C17" i="3" s="1"/>
  <c r="A18" i="3" s="1"/>
  <c r="C18" i="3" s="1"/>
  <c r="A19" i="3" s="1"/>
  <c r="C19" i="3" s="1"/>
  <c r="A20" i="3" s="1"/>
  <c r="C20" i="3" s="1"/>
  <c r="A21" i="3" s="1"/>
  <c r="C21" i="3" s="1"/>
  <c r="A22" i="3" s="1"/>
  <c r="I22" i="3" s="1"/>
  <c r="C5" i="3"/>
  <c r="A5" i="3" s="1"/>
  <c r="I6" i="2"/>
  <c r="D6" i="2"/>
  <c r="C6" i="2"/>
  <c r="A7" i="2" s="1"/>
  <c r="C7" i="2" s="1"/>
  <c r="A8" i="2" s="1"/>
  <c r="C8" i="2" s="1"/>
  <c r="A9" i="2" s="1"/>
  <c r="C9" i="2" s="1"/>
  <c r="A10" i="2" s="1"/>
  <c r="C10" i="2" s="1"/>
  <c r="A11" i="2" s="1"/>
  <c r="C11" i="2" s="1"/>
  <c r="A12" i="2" s="1"/>
  <c r="C12" i="2" s="1"/>
  <c r="A13" i="2" s="1"/>
  <c r="C13" i="2" s="1"/>
  <c r="A14" i="2" s="1"/>
  <c r="C14" i="2" s="1"/>
  <c r="A15" i="2" s="1"/>
  <c r="C15" i="2" s="1"/>
  <c r="A16" i="2" s="1"/>
  <c r="C16" i="2" s="1"/>
  <c r="A17" i="2" s="1"/>
  <c r="C17" i="2" s="1"/>
  <c r="A18" i="2" s="1"/>
  <c r="C18" i="2" s="1"/>
  <c r="A19" i="2" s="1"/>
  <c r="C19" i="2" s="1"/>
  <c r="A20" i="2" s="1"/>
  <c r="C20" i="2" s="1"/>
  <c r="A21" i="2" s="1"/>
  <c r="C21" i="2" s="1"/>
  <c r="A22" i="2" s="1"/>
  <c r="C5" i="2"/>
  <c r="A5" i="2" s="1"/>
  <c r="C6" i="1"/>
  <c r="A7" i="1" s="1"/>
  <c r="C7" i="1" s="1"/>
  <c r="A8" i="1" s="1"/>
  <c r="C8" i="1" s="1"/>
  <c r="A9" i="1" s="1"/>
  <c r="C9" i="1" s="1"/>
  <c r="A10" i="1" s="1"/>
  <c r="C10" i="1" s="1"/>
  <c r="A11" i="1" s="1"/>
  <c r="C11" i="1" s="1"/>
  <c r="A12" i="1" s="1"/>
  <c r="C12" i="1" s="1"/>
  <c r="A13" i="1" s="1"/>
  <c r="C13" i="1" s="1"/>
  <c r="A14" i="1" s="1"/>
  <c r="C14" i="1" s="1"/>
  <c r="A15" i="1" s="1"/>
  <c r="C15" i="1" s="1"/>
  <c r="A16" i="1" s="1"/>
  <c r="C16" i="1" s="1"/>
  <c r="A17" i="1" s="1"/>
  <c r="C17" i="1" s="1"/>
  <c r="A18" i="1" s="1"/>
  <c r="C18" i="1" s="1"/>
  <c r="A19" i="1" s="1"/>
  <c r="C19" i="1" s="1"/>
  <c r="A20" i="1" s="1"/>
  <c r="C20" i="1" s="1"/>
  <c r="A21" i="1" s="1"/>
  <c r="C21" i="1" s="1"/>
  <c r="A22" i="1" s="1"/>
  <c r="D22" i="1" s="1"/>
  <c r="C5" i="1"/>
  <c r="A5" i="1" s="1"/>
  <c r="S46" i="13" l="1"/>
  <c r="U46" i="13"/>
  <c r="Z109" i="13"/>
  <c r="Z41" i="13"/>
  <c r="Z108" i="13"/>
  <c r="U45" i="13"/>
  <c r="S45" i="13"/>
  <c r="U113" i="13"/>
  <c r="S113" i="13"/>
  <c r="Z42" i="13"/>
  <c r="U112" i="13"/>
  <c r="S112" i="13"/>
  <c r="Z76" i="13"/>
  <c r="U12" i="13"/>
  <c r="S12" i="13"/>
  <c r="Z77" i="13"/>
  <c r="Z7" i="13"/>
  <c r="S80" i="13"/>
  <c r="U80" i="13"/>
  <c r="U11" i="13"/>
  <c r="S11" i="13"/>
  <c r="S81" i="13"/>
  <c r="U81" i="13"/>
  <c r="Z8" i="13"/>
  <c r="Z11" i="11"/>
  <c r="U110" i="11"/>
  <c r="S110" i="11"/>
  <c r="U8" i="11"/>
  <c r="Z108" i="11"/>
  <c r="S96" i="6"/>
  <c r="T96" i="6" s="1"/>
  <c r="Z114" i="11"/>
  <c r="Z7" i="11"/>
  <c r="U115" i="11"/>
  <c r="S115" i="11"/>
  <c r="U12" i="11"/>
  <c r="S12" i="11"/>
  <c r="Z77" i="11"/>
  <c r="U42" i="11"/>
  <c r="S42" i="11"/>
  <c r="S10" i="6"/>
  <c r="T10" i="6" s="1"/>
  <c r="U79" i="11"/>
  <c r="S79" i="11"/>
  <c r="U46" i="11"/>
  <c r="S46" i="11"/>
  <c r="U76" i="11"/>
  <c r="S76" i="11"/>
  <c r="Z41" i="11"/>
  <c r="Z78" i="11"/>
  <c r="Z45" i="11"/>
  <c r="Y6" i="7"/>
  <c r="Y73" i="7"/>
  <c r="AE34" i="8"/>
  <c r="AF33" i="8"/>
  <c r="AE10" i="8"/>
  <c r="AF9" i="8"/>
  <c r="AA10" i="7"/>
  <c r="AB10" i="7" s="1"/>
  <c r="S6" i="6"/>
  <c r="T6" i="6" s="1"/>
  <c r="AB61" i="8"/>
  <c r="AC61" i="8" s="1"/>
  <c r="AB92" i="8"/>
  <c r="AC92" i="8" s="1"/>
  <c r="S22" i="6"/>
  <c r="T22" i="6" s="1"/>
  <c r="S112" i="6"/>
  <c r="T112" i="6" s="1"/>
  <c r="AB44" i="8"/>
  <c r="AC44" i="8" s="1"/>
  <c r="AB120" i="8"/>
  <c r="AC120" i="8" s="1"/>
  <c r="AB24" i="8"/>
  <c r="AC24" i="8" s="1"/>
  <c r="AB103" i="8"/>
  <c r="AC103" i="8" s="1"/>
  <c r="AB7" i="8"/>
  <c r="AB73" i="8"/>
  <c r="S41" i="6"/>
  <c r="T41" i="6" s="1"/>
  <c r="T121" i="7"/>
  <c r="Y120" i="7"/>
  <c r="S86" i="6"/>
  <c r="T86" i="6" s="1"/>
  <c r="T74" i="7"/>
  <c r="P11" i="1"/>
  <c r="N12" i="1" s="1"/>
  <c r="P12" i="1" s="1"/>
  <c r="N13" i="1" s="1"/>
  <c r="P13" i="1" s="1"/>
  <c r="N14" i="1" s="1"/>
  <c r="T45" i="7"/>
  <c r="T104" i="7"/>
  <c r="T7" i="7"/>
  <c r="O83" i="6"/>
  <c r="T25" i="7"/>
  <c r="Y44" i="7"/>
  <c r="P11" i="4"/>
  <c r="N12" i="4" s="1"/>
  <c r="P12" i="4" s="1"/>
  <c r="N13" i="4" s="1"/>
  <c r="P13" i="4" s="1"/>
  <c r="N14" i="4" s="1"/>
  <c r="Y103" i="7"/>
  <c r="Y61" i="7"/>
  <c r="Y24" i="7"/>
  <c r="Y92" i="7"/>
  <c r="P11" i="3"/>
  <c r="N12" i="3" s="1"/>
  <c r="P12" i="3" s="1"/>
  <c r="N13" i="3" s="1"/>
  <c r="P13" i="3" s="1"/>
  <c r="N14" i="3" s="1"/>
  <c r="T93" i="7"/>
  <c r="T62" i="7"/>
  <c r="P11" i="2"/>
  <c r="N12" i="2" s="1"/>
  <c r="P12" i="2" s="1"/>
  <c r="N13" i="2" s="1"/>
  <c r="P13" i="2" s="1"/>
  <c r="N14" i="2" s="1"/>
  <c r="S57" i="6"/>
  <c r="T57" i="6" s="1"/>
  <c r="Q54" i="6"/>
  <c r="O54" i="6"/>
  <c r="L84" i="6"/>
  <c r="N55" i="6"/>
  <c r="L55" i="6"/>
  <c r="O109" i="6"/>
  <c r="Q109" i="6"/>
  <c r="O38" i="6"/>
  <c r="Q38" i="6"/>
  <c r="L39" i="6"/>
  <c r="N39" i="6"/>
  <c r="L110" i="6"/>
  <c r="N110" i="6"/>
  <c r="N20" i="6"/>
  <c r="O20" i="6" s="1"/>
  <c r="L20" i="6"/>
  <c r="N94" i="6"/>
  <c r="O94" i="6" s="1"/>
  <c r="L94" i="6"/>
  <c r="L8" i="6"/>
  <c r="N8" i="6"/>
  <c r="O8" i="6" s="1"/>
  <c r="L4" i="6"/>
  <c r="N4" i="6"/>
  <c r="O4" i="6" s="1"/>
  <c r="I22" i="1"/>
  <c r="I22" i="4"/>
  <c r="D22" i="4"/>
  <c r="C22" i="4"/>
  <c r="A23" i="4" s="1"/>
  <c r="C23" i="4" s="1"/>
  <c r="A24" i="4" s="1"/>
  <c r="C24" i="4" s="1"/>
  <c r="A25" i="4" s="1"/>
  <c r="C25" i="4" s="1"/>
  <c r="A26" i="4" s="1"/>
  <c r="C26" i="4" s="1"/>
  <c r="A27" i="4" s="1"/>
  <c r="C27" i="4" s="1"/>
  <c r="A28" i="4" s="1"/>
  <c r="C28" i="4" s="1"/>
  <c r="A29" i="4" s="1"/>
  <c r="C29" i="4" s="1"/>
  <c r="A30" i="4" s="1"/>
  <c r="C30" i="4" s="1"/>
  <c r="A31" i="4" s="1"/>
  <c r="C31" i="4" s="1"/>
  <c r="A32" i="4" s="1"/>
  <c r="C32" i="4" s="1"/>
  <c r="A33" i="4" s="1"/>
  <c r="C33" i="4" s="1"/>
  <c r="A34" i="4" s="1"/>
  <c r="C34" i="4" s="1"/>
  <c r="A35" i="4" s="1"/>
  <c r="C35" i="4" s="1"/>
  <c r="A36" i="4" s="1"/>
  <c r="C36" i="4" s="1"/>
  <c r="A37" i="4" s="1"/>
  <c r="C37" i="4" s="1"/>
  <c r="A38" i="4" s="1"/>
  <c r="C38" i="4" s="1"/>
  <c r="A39" i="4" s="1"/>
  <c r="C39" i="4" s="1"/>
  <c r="A40" i="4" s="1"/>
  <c r="C40" i="4" s="1"/>
  <c r="A41" i="4" s="1"/>
  <c r="C41" i="4" s="1"/>
  <c r="A42" i="4" s="1"/>
  <c r="C42" i="4" s="1"/>
  <c r="A43" i="4" s="1"/>
  <c r="C43" i="4" s="1"/>
  <c r="A44" i="4" s="1"/>
  <c r="C44" i="4" s="1"/>
  <c r="A45" i="4" s="1"/>
  <c r="C45" i="4" s="1"/>
  <c r="A46" i="4" s="1"/>
  <c r="C46" i="4" s="1"/>
  <c r="A47" i="4" s="1"/>
  <c r="C47" i="4" s="1"/>
  <c r="A48" i="4" s="1"/>
  <c r="C48" i="4" s="1"/>
  <c r="A49" i="4" s="1"/>
  <c r="C49" i="4" s="1"/>
  <c r="A50" i="4" s="1"/>
  <c r="C50" i="4" s="1"/>
  <c r="A51" i="4" s="1"/>
  <c r="C51" i="4" s="1"/>
  <c r="A52" i="4" s="1"/>
  <c r="C52" i="4" s="1"/>
  <c r="A53" i="4" s="1"/>
  <c r="C53" i="4" s="1"/>
  <c r="A54" i="4" s="1"/>
  <c r="C54" i="4" s="1"/>
  <c r="A55" i="4" s="1"/>
  <c r="C55" i="4" s="1"/>
  <c r="A56" i="4" s="1"/>
  <c r="D22" i="3"/>
  <c r="C22" i="3"/>
  <c r="A23" i="3" s="1"/>
  <c r="C23" i="3" s="1"/>
  <c r="A24" i="3" s="1"/>
  <c r="C24" i="3" s="1"/>
  <c r="A25" i="3" s="1"/>
  <c r="C25" i="3" s="1"/>
  <c r="A26" i="3" s="1"/>
  <c r="C26" i="3" s="1"/>
  <c r="A27" i="3" s="1"/>
  <c r="C27" i="3" s="1"/>
  <c r="A28" i="3" s="1"/>
  <c r="C28" i="3" s="1"/>
  <c r="A29" i="3" s="1"/>
  <c r="C29" i="3" s="1"/>
  <c r="A30" i="3" s="1"/>
  <c r="C30" i="3" s="1"/>
  <c r="A31" i="3" s="1"/>
  <c r="C31" i="3" s="1"/>
  <c r="A32" i="3" s="1"/>
  <c r="C32" i="3" s="1"/>
  <c r="A33" i="3" s="1"/>
  <c r="C33" i="3" s="1"/>
  <c r="A34" i="3" s="1"/>
  <c r="C34" i="3" s="1"/>
  <c r="A35" i="3" s="1"/>
  <c r="C35" i="3" s="1"/>
  <c r="A36" i="3" s="1"/>
  <c r="C36" i="3" s="1"/>
  <c r="A37" i="3" s="1"/>
  <c r="C37" i="3" s="1"/>
  <c r="A38" i="3" s="1"/>
  <c r="C38" i="3" s="1"/>
  <c r="A39" i="3" s="1"/>
  <c r="C39" i="3" s="1"/>
  <c r="A40" i="3" s="1"/>
  <c r="C40" i="3" s="1"/>
  <c r="A41" i="3" s="1"/>
  <c r="C41" i="3" s="1"/>
  <c r="A42" i="3" s="1"/>
  <c r="C42" i="3" s="1"/>
  <c r="A43" i="3" s="1"/>
  <c r="C43" i="3" s="1"/>
  <c r="A44" i="3" s="1"/>
  <c r="C44" i="3" s="1"/>
  <c r="A45" i="3" s="1"/>
  <c r="C45" i="3" s="1"/>
  <c r="A46" i="3" s="1"/>
  <c r="C46" i="3" s="1"/>
  <c r="A47" i="3" s="1"/>
  <c r="C47" i="3" s="1"/>
  <c r="A48" i="3" s="1"/>
  <c r="C48" i="3" s="1"/>
  <c r="A49" i="3" s="1"/>
  <c r="D22" i="2"/>
  <c r="C22" i="2"/>
  <c r="A23" i="2" s="1"/>
  <c r="C23" i="2" s="1"/>
  <c r="A24" i="2" s="1"/>
  <c r="C24" i="2" s="1"/>
  <c r="A25" i="2" s="1"/>
  <c r="C25" i="2" s="1"/>
  <c r="A26" i="2" s="1"/>
  <c r="C26" i="2" s="1"/>
  <c r="A27" i="2" s="1"/>
  <c r="C27" i="2" s="1"/>
  <c r="A28" i="2" s="1"/>
  <c r="C28" i="2" s="1"/>
  <c r="A29" i="2" s="1"/>
  <c r="C29" i="2" s="1"/>
  <c r="A30" i="2" s="1"/>
  <c r="C30" i="2" s="1"/>
  <c r="A31" i="2" s="1"/>
  <c r="C31" i="2" s="1"/>
  <c r="A32" i="2" s="1"/>
  <c r="C32" i="2" s="1"/>
  <c r="A33" i="2" s="1"/>
  <c r="C33" i="2" s="1"/>
  <c r="A34" i="2" s="1"/>
  <c r="C34" i="2" s="1"/>
  <c r="A35" i="2" s="1"/>
  <c r="C35" i="2" s="1"/>
  <c r="A36" i="2" s="1"/>
  <c r="C36" i="2" s="1"/>
  <c r="A37" i="2" s="1"/>
  <c r="C37" i="2" s="1"/>
  <c r="A38" i="2" s="1"/>
  <c r="C38" i="2" s="1"/>
  <c r="A39" i="2" s="1"/>
  <c r="C39" i="2" s="1"/>
  <c r="A40" i="2" s="1"/>
  <c r="C40" i="2" s="1"/>
  <c r="A41" i="2" s="1"/>
  <c r="C41" i="2" s="1"/>
  <c r="A42" i="2" s="1"/>
  <c r="C42" i="2" s="1"/>
  <c r="A43" i="2" s="1"/>
  <c r="C43" i="2" s="1"/>
  <c r="A44" i="2" s="1"/>
  <c r="C44" i="2" s="1"/>
  <c r="A45" i="2" s="1"/>
  <c r="C45" i="2" s="1"/>
  <c r="A46" i="2" s="1"/>
  <c r="C46" i="2" s="1"/>
  <c r="A47" i="2" s="1"/>
  <c r="C22" i="1"/>
  <c r="A23" i="1" s="1"/>
  <c r="C23" i="1" s="1"/>
  <c r="A24" i="1" s="1"/>
  <c r="C24" i="1" s="1"/>
  <c r="A25" i="1" s="1"/>
  <c r="C25" i="1" s="1"/>
  <c r="A26" i="1" s="1"/>
  <c r="C26" i="1" s="1"/>
  <c r="A27" i="1" s="1"/>
  <c r="C27" i="1" s="1"/>
  <c r="A28" i="1" s="1"/>
  <c r="C28" i="1" s="1"/>
  <c r="A29" i="1" s="1"/>
  <c r="C29" i="1" s="1"/>
  <c r="A30" i="1" s="1"/>
  <c r="C30" i="1" s="1"/>
  <c r="A31" i="1" s="1"/>
  <c r="C31" i="1" s="1"/>
  <c r="A32" i="1" s="1"/>
  <c r="C32" i="1" s="1"/>
  <c r="A33" i="1" s="1"/>
  <c r="C33" i="1" s="1"/>
  <c r="A34" i="1" s="1"/>
  <c r="C34" i="1" s="1"/>
  <c r="A35" i="1" s="1"/>
  <c r="C35" i="1" s="1"/>
  <c r="A36" i="1" s="1"/>
  <c r="C36" i="1" s="1"/>
  <c r="A37" i="1" s="1"/>
  <c r="C37" i="1" s="1"/>
  <c r="A38" i="1" s="1"/>
  <c r="C38" i="1" s="1"/>
  <c r="A39" i="1" s="1"/>
  <c r="C39" i="1" s="1"/>
  <c r="A40" i="1" s="1"/>
  <c r="C40" i="1" s="1"/>
  <c r="A41" i="1" s="1"/>
  <c r="C41" i="1" s="1"/>
  <c r="A42" i="1" s="1"/>
  <c r="C42" i="1" s="1"/>
  <c r="A43" i="1" s="1"/>
  <c r="C43" i="1" s="1"/>
  <c r="A44" i="1" s="1"/>
  <c r="C44" i="1" s="1"/>
  <c r="A45" i="1" s="1"/>
  <c r="C45" i="1" s="1"/>
  <c r="A46" i="1" s="1"/>
  <c r="C46" i="1" s="1"/>
  <c r="A47" i="1" s="1"/>
  <c r="C47" i="1" s="1"/>
  <c r="A48" i="1" s="1"/>
  <c r="C48" i="1" s="1"/>
  <c r="A49" i="1" s="1"/>
  <c r="C49" i="1" s="1"/>
  <c r="A50" i="1" s="1"/>
  <c r="C50" i="1" s="1"/>
  <c r="A51" i="1" s="1"/>
  <c r="C51" i="1" s="1"/>
  <c r="A52" i="1" s="1"/>
  <c r="C52" i="1" s="1"/>
  <c r="A53" i="1" s="1"/>
  <c r="C53" i="1" s="1"/>
  <c r="A54" i="1" s="1"/>
  <c r="C54" i="1" s="1"/>
  <c r="A55" i="1" s="1"/>
  <c r="C55" i="1" s="1"/>
  <c r="A56" i="1" s="1"/>
  <c r="C56" i="1" s="1"/>
  <c r="A57" i="1" s="1"/>
  <c r="C57" i="1" s="1"/>
  <c r="A58" i="1" s="1"/>
  <c r="V112" i="13" l="1"/>
  <c r="X112" i="13"/>
  <c r="T111" i="13"/>
  <c r="U111" i="13" s="1"/>
  <c r="Y112" i="13"/>
  <c r="Z112" i="13" s="1"/>
  <c r="Y113" i="13"/>
  <c r="Z113" i="13" s="1"/>
  <c r="T110" i="13"/>
  <c r="U110" i="13" s="1"/>
  <c r="V81" i="13"/>
  <c r="X81" i="13"/>
  <c r="Y45" i="13"/>
  <c r="Z45" i="13" s="1"/>
  <c r="T44" i="13"/>
  <c r="U44" i="13" s="1"/>
  <c r="T43" i="13"/>
  <c r="U43" i="13" s="1"/>
  <c r="Y46" i="13"/>
  <c r="Z46" i="13" s="1"/>
  <c r="V11" i="13"/>
  <c r="X11" i="13"/>
  <c r="V12" i="13"/>
  <c r="X12" i="13"/>
  <c r="V113" i="13"/>
  <c r="X113" i="13"/>
  <c r="X80" i="13"/>
  <c r="V80" i="13"/>
  <c r="V46" i="13"/>
  <c r="X46" i="13"/>
  <c r="T79" i="13"/>
  <c r="Y81" i="13"/>
  <c r="Z81" i="13" s="1"/>
  <c r="Y80" i="13"/>
  <c r="Z80" i="13" s="1"/>
  <c r="T78" i="13"/>
  <c r="U78" i="13" s="1"/>
  <c r="T10" i="13"/>
  <c r="U10" i="13" s="1"/>
  <c r="T9" i="13"/>
  <c r="U9" i="13" s="1"/>
  <c r="Y12" i="13"/>
  <c r="Z12" i="13" s="1"/>
  <c r="Y11" i="13"/>
  <c r="Z11" i="13" s="1"/>
  <c r="V45" i="13"/>
  <c r="X45" i="13"/>
  <c r="X76" i="11"/>
  <c r="X8" i="11"/>
  <c r="V8" i="11"/>
  <c r="X46" i="11"/>
  <c r="V46" i="11"/>
  <c r="X12" i="11"/>
  <c r="V12" i="11"/>
  <c r="X42" i="11"/>
  <c r="V42" i="11"/>
  <c r="X110" i="11"/>
  <c r="V110" i="11"/>
  <c r="X79" i="11"/>
  <c r="V79" i="11"/>
  <c r="X115" i="11"/>
  <c r="V115" i="11"/>
  <c r="Q83" i="11"/>
  <c r="S83" i="11" s="1"/>
  <c r="P83" i="11"/>
  <c r="Q82" i="11"/>
  <c r="S82" i="11" s="1"/>
  <c r="P82" i="11"/>
  <c r="Q48" i="11"/>
  <c r="S48" i="11" s="1"/>
  <c r="P48" i="11"/>
  <c r="Q44" i="11"/>
  <c r="S44" i="11" s="1"/>
  <c r="P44" i="11"/>
  <c r="Q14" i="11"/>
  <c r="S14" i="11" s="1"/>
  <c r="P14" i="11"/>
  <c r="Q10" i="11"/>
  <c r="S10" i="11" s="1"/>
  <c r="P10" i="11"/>
  <c r="T13" i="11"/>
  <c r="Y8" i="11"/>
  <c r="Z8" i="11" s="1"/>
  <c r="T9" i="11"/>
  <c r="Y12" i="11"/>
  <c r="Z12" i="11" s="1"/>
  <c r="Y115" i="11"/>
  <c r="T112" i="11"/>
  <c r="Y110" i="11"/>
  <c r="T109" i="11"/>
  <c r="Y76" i="11"/>
  <c r="T81" i="11"/>
  <c r="Y79" i="11"/>
  <c r="T80" i="11"/>
  <c r="Y46" i="11"/>
  <c r="Z46" i="11" s="1"/>
  <c r="T47" i="11"/>
  <c r="Y42" i="11"/>
  <c r="Z42" i="11" s="1"/>
  <c r="T43" i="11"/>
  <c r="AC73" i="8"/>
  <c r="AC7" i="8"/>
  <c r="AE11" i="8"/>
  <c r="AF10" i="8"/>
  <c r="AE35" i="8"/>
  <c r="AF34" i="8"/>
  <c r="AA11" i="7"/>
  <c r="AB11" i="7" s="1"/>
  <c r="S23" i="8"/>
  <c r="T23" i="8" s="1"/>
  <c r="S102" i="8"/>
  <c r="T102" i="8" s="1"/>
  <c r="W26" i="8"/>
  <c r="X26" i="8" s="1"/>
  <c r="W105" i="8"/>
  <c r="X105" i="8" s="1"/>
  <c r="M85" i="6"/>
  <c r="N85" i="6" s="1"/>
  <c r="S60" i="8"/>
  <c r="T60" i="8" s="1"/>
  <c r="W94" i="8"/>
  <c r="X94" i="8" s="1"/>
  <c r="W63" i="8"/>
  <c r="X63" i="8" s="1"/>
  <c r="S91" i="8"/>
  <c r="T91" i="8" s="1"/>
  <c r="W122" i="8"/>
  <c r="X122" i="8" s="1"/>
  <c r="S43" i="8"/>
  <c r="T43" i="8" s="1"/>
  <c r="S119" i="8"/>
  <c r="T119" i="8" s="1"/>
  <c r="W46" i="8"/>
  <c r="X46" i="8" s="1"/>
  <c r="W9" i="8"/>
  <c r="X9" i="8" s="1"/>
  <c r="S72" i="8"/>
  <c r="T72" i="8" s="1"/>
  <c r="W75" i="8"/>
  <c r="X75" i="8" s="1"/>
  <c r="S6" i="8"/>
  <c r="T6" i="8" s="1"/>
  <c r="M56" i="6"/>
  <c r="N56" i="6" s="1"/>
  <c r="P14" i="3"/>
  <c r="N15" i="3" s="1"/>
  <c r="P15" i="3" s="1"/>
  <c r="N16" i="3" s="1"/>
  <c r="S26" i="7"/>
  <c r="S105" i="7"/>
  <c r="X25" i="7"/>
  <c r="X104" i="7"/>
  <c r="M95" i="6"/>
  <c r="P94" i="6"/>
  <c r="Q94" i="6" s="1"/>
  <c r="M21" i="6"/>
  <c r="P20" i="6"/>
  <c r="Q20" i="6" s="1"/>
  <c r="P14" i="1"/>
  <c r="N15" i="1" s="1"/>
  <c r="P15" i="1" s="1"/>
  <c r="N16" i="1" s="1"/>
  <c r="X74" i="7"/>
  <c r="X7" i="7"/>
  <c r="S75" i="7"/>
  <c r="S8" i="7"/>
  <c r="M5" i="6"/>
  <c r="P4" i="6"/>
  <c r="Q4" i="6" s="1"/>
  <c r="P8" i="6"/>
  <c r="Q8" i="6" s="1"/>
  <c r="M9" i="6"/>
  <c r="P14" i="2"/>
  <c r="N15" i="2" s="1"/>
  <c r="P15" i="2" s="1"/>
  <c r="N16" i="2" s="1"/>
  <c r="P55" i="6"/>
  <c r="Q55" i="6" s="1"/>
  <c r="P84" i="6"/>
  <c r="Q84" i="6" s="1"/>
  <c r="X62" i="7"/>
  <c r="X93" i="7"/>
  <c r="S94" i="7"/>
  <c r="S63" i="7"/>
  <c r="P14" i="4"/>
  <c r="N15" i="4" s="1"/>
  <c r="P15" i="4" s="1"/>
  <c r="N16" i="4" s="1"/>
  <c r="X45" i="7"/>
  <c r="X121" i="7"/>
  <c r="S46" i="7"/>
  <c r="S122" i="7"/>
  <c r="M111" i="6"/>
  <c r="P39" i="6"/>
  <c r="P110" i="6"/>
  <c r="M40" i="6"/>
  <c r="C47" i="2"/>
  <c r="A48" i="2" s="1"/>
  <c r="C48" i="2" s="1"/>
  <c r="A49" i="2" s="1"/>
  <c r="C49" i="2" s="1"/>
  <c r="A50" i="2" s="1"/>
  <c r="C50" i="2" s="1"/>
  <c r="A51" i="2" s="1"/>
  <c r="C51" i="2" s="1"/>
  <c r="A52" i="2" s="1"/>
  <c r="C52" i="2" s="1"/>
  <c r="A53" i="2" s="1"/>
  <c r="C53" i="2" s="1"/>
  <c r="A54" i="2" s="1"/>
  <c r="C54" i="2" s="1"/>
  <c r="A55" i="2" s="1"/>
  <c r="C55" i="2" s="1"/>
  <c r="A56" i="2" s="1"/>
  <c r="C56" i="2" s="1"/>
  <c r="A57" i="2" s="1"/>
  <c r="C57" i="2" s="1"/>
  <c r="A58" i="2" s="1"/>
  <c r="I47" i="2"/>
  <c r="D58" i="1"/>
  <c r="I58" i="1"/>
  <c r="I56" i="4"/>
  <c r="D56" i="4"/>
  <c r="C56" i="4"/>
  <c r="A57" i="4" s="1"/>
  <c r="C57" i="4" s="1"/>
  <c r="A58" i="4" s="1"/>
  <c r="C58" i="4" s="1"/>
  <c r="A59" i="4" s="1"/>
  <c r="C59" i="4" s="1"/>
  <c r="A60" i="4" s="1"/>
  <c r="C60" i="4" s="1"/>
  <c r="A61" i="4" s="1"/>
  <c r="C61" i="4" s="1"/>
  <c r="A62" i="4" s="1"/>
  <c r="C62" i="4" s="1"/>
  <c r="A63" i="4" s="1"/>
  <c r="C63" i="4" s="1"/>
  <c r="A64" i="4" s="1"/>
  <c r="C64" i="4" s="1"/>
  <c r="A65" i="4" s="1"/>
  <c r="C65" i="4" s="1"/>
  <c r="A66" i="4" s="1"/>
  <c r="C66" i="4" s="1"/>
  <c r="A67" i="4" s="1"/>
  <c r="C67" i="4" s="1"/>
  <c r="A68" i="4" s="1"/>
  <c r="C68" i="4" s="1"/>
  <c r="A69" i="4" s="1"/>
  <c r="C69" i="4" s="1"/>
  <c r="A70" i="4" s="1"/>
  <c r="C70" i="4" s="1"/>
  <c r="A71" i="4" s="1"/>
  <c r="C71" i="4" s="1"/>
  <c r="A72" i="4" s="1"/>
  <c r="C49" i="3"/>
  <c r="A50" i="3" s="1"/>
  <c r="C50" i="3" s="1"/>
  <c r="A51" i="3" s="1"/>
  <c r="C51" i="3" s="1"/>
  <c r="A52" i="3" s="1"/>
  <c r="C52" i="3" s="1"/>
  <c r="A53" i="3" s="1"/>
  <c r="C53" i="3" s="1"/>
  <c r="A54" i="3" s="1"/>
  <c r="C54" i="3" s="1"/>
  <c r="A55" i="3" s="1"/>
  <c r="C55" i="3" s="1"/>
  <c r="A56" i="3" s="1"/>
  <c r="C56" i="3" s="1"/>
  <c r="A57" i="3" s="1"/>
  <c r="C57" i="3" s="1"/>
  <c r="A58" i="3" s="1"/>
  <c r="C58" i="3" s="1"/>
  <c r="A59" i="3" s="1"/>
  <c r="C59" i="3" s="1"/>
  <c r="A60" i="3" s="1"/>
  <c r="C60" i="3" s="1"/>
  <c r="A61" i="3" s="1"/>
  <c r="C61" i="3" s="1"/>
  <c r="A62" i="3" s="1"/>
  <c r="C62" i="3" s="1"/>
  <c r="A63" i="3" s="1"/>
  <c r="C63" i="3" s="1"/>
  <c r="A64" i="3" s="1"/>
  <c r="C64" i="3" s="1"/>
  <c r="A65" i="3" s="1"/>
  <c r="C65" i="3" s="1"/>
  <c r="A66" i="3" s="1"/>
  <c r="C66" i="3" s="1"/>
  <c r="A67" i="3" s="1"/>
  <c r="C67" i="3" s="1"/>
  <c r="A68" i="3" s="1"/>
  <c r="C68" i="3" s="1"/>
  <c r="A69" i="3" s="1"/>
  <c r="C69" i="3" s="1"/>
  <c r="A70" i="3" s="1"/>
  <c r="C70" i="3" s="1"/>
  <c r="A71" i="3" s="1"/>
  <c r="C71" i="3" s="1"/>
  <c r="A72" i="3" s="1"/>
  <c r="C72" i="3" s="1"/>
  <c r="A73" i="3" s="1"/>
  <c r="C73" i="3" s="1"/>
  <c r="A74" i="3" s="1"/>
  <c r="C74" i="3" s="1"/>
  <c r="A75" i="3" s="1"/>
  <c r="C75" i="3" s="1"/>
  <c r="A76" i="3" s="1"/>
  <c r="C76" i="3" s="1"/>
  <c r="A77" i="3" s="1"/>
  <c r="C77" i="3" s="1"/>
  <c r="A78" i="3" s="1"/>
  <c r="C78" i="3" s="1"/>
  <c r="A79" i="3" s="1"/>
  <c r="C79" i="3" s="1"/>
  <c r="A80" i="3" s="1"/>
  <c r="C80" i="3" s="1"/>
  <c r="A81" i="3" s="1"/>
  <c r="C81" i="3" s="1"/>
  <c r="A82" i="3" s="1"/>
  <c r="C82" i="3" s="1"/>
  <c r="A83" i="3" s="1"/>
  <c r="C83" i="3" s="1"/>
  <c r="A84" i="3" s="1"/>
  <c r="C84" i="3" s="1"/>
  <c r="A85" i="3" s="1"/>
  <c r="C85" i="3" s="1"/>
  <c r="A86" i="3" s="1"/>
  <c r="C86" i="3" s="1"/>
  <c r="A87" i="3" s="1"/>
  <c r="C87" i="3" s="1"/>
  <c r="A88" i="3" s="1"/>
  <c r="C58" i="1"/>
  <c r="A59" i="1" s="1"/>
  <c r="C59" i="1" s="1"/>
  <c r="A60" i="1" s="1"/>
  <c r="C60" i="1" s="1"/>
  <c r="A61" i="1" s="1"/>
  <c r="C61" i="1" s="1"/>
  <c r="A62" i="1" s="1"/>
  <c r="C62" i="1" s="1"/>
  <c r="A63" i="1" s="1"/>
  <c r="C63" i="1" s="1"/>
  <c r="A64" i="1" s="1"/>
  <c r="C64" i="1" s="1"/>
  <c r="A65" i="1" s="1"/>
  <c r="C65" i="1" s="1"/>
  <c r="A66" i="1" s="1"/>
  <c r="C66" i="1" s="1"/>
  <c r="A67" i="1" s="1"/>
  <c r="C67" i="1" s="1"/>
  <c r="A68" i="1" s="1"/>
  <c r="C68" i="1" s="1"/>
  <c r="A69" i="1" s="1"/>
  <c r="C69" i="1" s="1"/>
  <c r="A70" i="1" s="1"/>
  <c r="C70" i="1" s="1"/>
  <c r="A71" i="1" s="1"/>
  <c r="C71" i="1" s="1"/>
  <c r="A72" i="1" s="1"/>
  <c r="C72" i="1" s="1"/>
  <c r="A73" i="1" s="1"/>
  <c r="C73" i="1" s="1"/>
  <c r="A74" i="1" s="1"/>
  <c r="C74" i="1" s="1"/>
  <c r="A75" i="1" s="1"/>
  <c r="I75" i="1" s="1"/>
  <c r="V110" i="13" l="1"/>
  <c r="X110" i="13"/>
  <c r="X9" i="13"/>
  <c r="V9" i="13"/>
  <c r="V10" i="13"/>
  <c r="X10" i="13"/>
  <c r="X43" i="13"/>
  <c r="V43" i="13"/>
  <c r="V111" i="13"/>
  <c r="X111" i="13"/>
  <c r="V78" i="13"/>
  <c r="X78" i="13"/>
  <c r="V44" i="13"/>
  <c r="X44" i="13"/>
  <c r="S79" i="13"/>
  <c r="U79" i="13"/>
  <c r="U112" i="11"/>
  <c r="Z115" i="11"/>
  <c r="U43" i="11"/>
  <c r="U80" i="11"/>
  <c r="Z79" i="11"/>
  <c r="U9" i="11"/>
  <c r="U47" i="11"/>
  <c r="S81" i="11"/>
  <c r="U81" i="11"/>
  <c r="Z76" i="11"/>
  <c r="U13" i="11"/>
  <c r="U109" i="11"/>
  <c r="Z110" i="11"/>
  <c r="Y25" i="7"/>
  <c r="Y104" i="7"/>
  <c r="Y74" i="7"/>
  <c r="Y7" i="7"/>
  <c r="AE36" i="8"/>
  <c r="AF35" i="8"/>
  <c r="AE12" i="8"/>
  <c r="AF11" i="8"/>
  <c r="L85" i="6"/>
  <c r="AA12" i="7"/>
  <c r="AB12" i="7" s="1"/>
  <c r="L56" i="6"/>
  <c r="AB25" i="8"/>
  <c r="AC25" i="8" s="1"/>
  <c r="AB104" i="8"/>
  <c r="AC104" i="8" s="1"/>
  <c r="S54" i="6"/>
  <c r="T54" i="6" s="1"/>
  <c r="AB62" i="8"/>
  <c r="AC62" i="8" s="1"/>
  <c r="AB93" i="8"/>
  <c r="AC93" i="8" s="1"/>
  <c r="AB8" i="8"/>
  <c r="AB74" i="8"/>
  <c r="AB45" i="8"/>
  <c r="AC45" i="8" s="1"/>
  <c r="AB121" i="8"/>
  <c r="AC121" i="8" s="1"/>
  <c r="O84" i="6"/>
  <c r="P16" i="2"/>
  <c r="N17" i="2" s="1"/>
  <c r="P17" i="2" s="1"/>
  <c r="N18" i="2" s="1"/>
  <c r="O55" i="6"/>
  <c r="T94" i="7"/>
  <c r="Y62" i="7"/>
  <c r="N21" i="6"/>
  <c r="O21" i="6" s="1"/>
  <c r="L21" i="6"/>
  <c r="T8" i="7"/>
  <c r="Y93" i="7"/>
  <c r="N95" i="6"/>
  <c r="O95" i="6" s="1"/>
  <c r="L95" i="6"/>
  <c r="T105" i="7"/>
  <c r="Y45" i="7"/>
  <c r="T26" i="7"/>
  <c r="T63" i="7"/>
  <c r="S83" i="6"/>
  <c r="P16" i="3"/>
  <c r="N17" i="3" s="1"/>
  <c r="P17" i="3" s="1"/>
  <c r="N18" i="3" s="1"/>
  <c r="S93" i="6"/>
  <c r="S19" i="6"/>
  <c r="T75" i="7"/>
  <c r="N40" i="6"/>
  <c r="L40" i="6"/>
  <c r="N9" i="6"/>
  <c r="O9" i="6" s="1"/>
  <c r="L9" i="6"/>
  <c r="T122" i="7"/>
  <c r="P16" i="4"/>
  <c r="N17" i="4" s="1"/>
  <c r="P17" i="4" s="1"/>
  <c r="N18" i="4" s="1"/>
  <c r="S109" i="6"/>
  <c r="S38" i="6"/>
  <c r="T46" i="7"/>
  <c r="Y121" i="7"/>
  <c r="P16" i="1"/>
  <c r="N17" i="1" s="1"/>
  <c r="P17" i="1" s="1"/>
  <c r="N18" i="1" s="1"/>
  <c r="S7" i="6"/>
  <c r="S3" i="6"/>
  <c r="O110" i="6"/>
  <c r="Q110" i="6"/>
  <c r="Q39" i="6"/>
  <c r="O39" i="6"/>
  <c r="N111" i="6"/>
  <c r="L111" i="6"/>
  <c r="L5" i="6"/>
  <c r="N5" i="6"/>
  <c r="O5" i="6" s="1"/>
  <c r="C58" i="2"/>
  <c r="A59" i="2" s="1"/>
  <c r="C59" i="2" s="1"/>
  <c r="A60" i="2" s="1"/>
  <c r="C60" i="2" s="1"/>
  <c r="A61" i="2" s="1"/>
  <c r="C61" i="2" s="1"/>
  <c r="A62" i="2" s="1"/>
  <c r="C62" i="2" s="1"/>
  <c r="A63" i="2" s="1"/>
  <c r="C63" i="2" s="1"/>
  <c r="A64" i="2" s="1"/>
  <c r="C64" i="2" s="1"/>
  <c r="A65" i="2" s="1"/>
  <c r="C65" i="2" s="1"/>
  <c r="A66" i="2" s="1"/>
  <c r="C66" i="2" s="1"/>
  <c r="A67" i="2" s="1"/>
  <c r="C67" i="2" s="1"/>
  <c r="A68" i="2" s="1"/>
  <c r="C68" i="2" s="1"/>
  <c r="A69" i="2" s="1"/>
  <c r="C69" i="2" s="1"/>
  <c r="A70" i="2" s="1"/>
  <c r="C70" i="2" s="1"/>
  <c r="A71" i="2" s="1"/>
  <c r="C71" i="2" s="1"/>
  <c r="A72" i="2" s="1"/>
  <c r="C72" i="2" s="1"/>
  <c r="A73" i="2" s="1"/>
  <c r="C73" i="2" s="1"/>
  <c r="A74" i="2" s="1"/>
  <c r="C74" i="2" s="1"/>
  <c r="A75" i="2" s="1"/>
  <c r="D75" i="1"/>
  <c r="I72" i="4"/>
  <c r="D72" i="4"/>
  <c r="C72" i="4"/>
  <c r="A73" i="4" s="1"/>
  <c r="C73" i="4" s="1"/>
  <c r="A74" i="4" s="1"/>
  <c r="C74" i="4" s="1"/>
  <c r="A75" i="4" s="1"/>
  <c r="C75" i="4" s="1"/>
  <c r="A76" i="4" s="1"/>
  <c r="C76" i="4" s="1"/>
  <c r="A77" i="4" s="1"/>
  <c r="C77" i="4" s="1"/>
  <c r="A78" i="4" s="1"/>
  <c r="C78" i="4" s="1"/>
  <c r="A79" i="4" s="1"/>
  <c r="C79" i="4" s="1"/>
  <c r="A80" i="4" s="1"/>
  <c r="C80" i="4" s="1"/>
  <c r="A81" i="4" s="1"/>
  <c r="C81" i="4" s="1"/>
  <c r="A82" i="4" s="1"/>
  <c r="C82" i="4" s="1"/>
  <c r="A83" i="4" s="1"/>
  <c r="C83" i="4" s="1"/>
  <c r="A84" i="4" s="1"/>
  <c r="C84" i="4" s="1"/>
  <c r="A85" i="4" s="1"/>
  <c r="C85" i="4" s="1"/>
  <c r="A86" i="4" s="1"/>
  <c r="C86" i="4" s="1"/>
  <c r="A87" i="4" s="1"/>
  <c r="C87" i="4" s="1"/>
  <c r="A88" i="4" s="1"/>
  <c r="C88" i="3"/>
  <c r="A89" i="3" s="1"/>
  <c r="C89" i="3" s="1"/>
  <c r="A90" i="3" s="1"/>
  <c r="C90" i="3" s="1"/>
  <c r="A91" i="3" s="1"/>
  <c r="C91" i="3" s="1"/>
  <c r="A92" i="3" s="1"/>
  <c r="C92" i="3" s="1"/>
  <c r="A93" i="3" s="1"/>
  <c r="C93" i="3" s="1"/>
  <c r="A94" i="3" s="1"/>
  <c r="C94" i="3" s="1"/>
  <c r="A95" i="3" s="1"/>
  <c r="C95" i="3" s="1"/>
  <c r="A96" i="3" s="1"/>
  <c r="C96" i="3" s="1"/>
  <c r="A97" i="3" s="1"/>
  <c r="C97" i="3" s="1"/>
  <c r="A98" i="3" s="1"/>
  <c r="C98" i="3" s="1"/>
  <c r="A99" i="3" s="1"/>
  <c r="C99" i="3" s="1"/>
  <c r="A100" i="3" s="1"/>
  <c r="C100" i="3" s="1"/>
  <c r="A101" i="3" s="1"/>
  <c r="C101" i="3" s="1"/>
  <c r="A102" i="3" s="1"/>
  <c r="C102" i="3" s="1"/>
  <c r="A103" i="3" s="1"/>
  <c r="C103" i="3" s="1"/>
  <c r="A104" i="3" s="1"/>
  <c r="C104" i="3" s="1"/>
  <c r="A105" i="3" s="1"/>
  <c r="C105" i="3" s="1"/>
  <c r="A106" i="3" s="1"/>
  <c r="C106" i="3" s="1"/>
  <c r="A107" i="3" s="1"/>
  <c r="C107" i="3" s="1"/>
  <c r="A108" i="3" s="1"/>
  <c r="C108" i="3" s="1"/>
  <c r="A109" i="3" s="1"/>
  <c r="C109" i="3" s="1"/>
  <c r="A110" i="3" s="1"/>
  <c r="C110" i="3" s="1"/>
  <c r="A111" i="3" s="1"/>
  <c r="C111" i="3" s="1"/>
  <c r="A112" i="3" s="1"/>
  <c r="C112" i="3" s="1"/>
  <c r="A113" i="3" s="1"/>
  <c r="C113" i="3" s="1"/>
  <c r="D88" i="3"/>
  <c r="I56" i="3"/>
  <c r="D56" i="3"/>
  <c r="D58" i="2"/>
  <c r="C75" i="1"/>
  <c r="A76" i="1" s="1"/>
  <c r="C76" i="1" s="1"/>
  <c r="A77" i="1" s="1"/>
  <c r="C77" i="1" s="1"/>
  <c r="A78" i="1" s="1"/>
  <c r="C78" i="1" s="1"/>
  <c r="A79" i="1" s="1"/>
  <c r="C79" i="1" s="1"/>
  <c r="A80" i="1" s="1"/>
  <c r="C80" i="1" s="1"/>
  <c r="A81" i="1" s="1"/>
  <c r="C81" i="1" s="1"/>
  <c r="A82" i="1" s="1"/>
  <c r="C82" i="1" s="1"/>
  <c r="A83" i="1" s="1"/>
  <c r="C83" i="1" s="1"/>
  <c r="A84" i="1" s="1"/>
  <c r="C84" i="1" s="1"/>
  <c r="A85" i="1" s="1"/>
  <c r="C85" i="1" s="1"/>
  <c r="A86" i="1" s="1"/>
  <c r="C86" i="1" s="1"/>
  <c r="A87" i="1" s="1"/>
  <c r="C87" i="1" s="1"/>
  <c r="A88" i="1" s="1"/>
  <c r="C88" i="1" s="1"/>
  <c r="A89" i="1" s="1"/>
  <c r="C89" i="1" s="1"/>
  <c r="A90" i="1" s="1"/>
  <c r="C90" i="1" s="1"/>
  <c r="A91" i="1" s="1"/>
  <c r="C91" i="1" s="1"/>
  <c r="A92" i="1" s="1"/>
  <c r="V79" i="13" l="1"/>
  <c r="X79" i="13"/>
  <c r="T14" i="13"/>
  <c r="U14" i="13" s="1"/>
  <c r="T13" i="13"/>
  <c r="U13" i="13" s="1"/>
  <c r="Y9" i="13"/>
  <c r="Z9" i="13" s="1"/>
  <c r="Y10" i="13"/>
  <c r="Z10" i="13" s="1"/>
  <c r="Y79" i="13"/>
  <c r="Z79" i="13" s="1"/>
  <c r="T82" i="13"/>
  <c r="U82" i="13" s="1"/>
  <c r="T83" i="13"/>
  <c r="U83" i="13" s="1"/>
  <c r="Y78" i="13"/>
  <c r="Z78" i="13" s="1"/>
  <c r="Y111" i="13"/>
  <c r="Z111" i="13" s="1"/>
  <c r="T115" i="13"/>
  <c r="U115" i="13" s="1"/>
  <c r="Y110" i="13"/>
  <c r="Z110" i="13" s="1"/>
  <c r="T114" i="13"/>
  <c r="U114" i="13" s="1"/>
  <c r="Y44" i="13"/>
  <c r="Z44" i="13" s="1"/>
  <c r="Y43" i="13"/>
  <c r="Z43" i="13" s="1"/>
  <c r="T48" i="13"/>
  <c r="U48" i="13" s="1"/>
  <c r="T47" i="13"/>
  <c r="U47" i="13" s="1"/>
  <c r="X47" i="11"/>
  <c r="V47" i="11"/>
  <c r="X9" i="11"/>
  <c r="V9" i="11"/>
  <c r="X109" i="11"/>
  <c r="V109" i="11"/>
  <c r="X80" i="11"/>
  <c r="V80" i="11"/>
  <c r="X13" i="11"/>
  <c r="V13" i="11"/>
  <c r="X43" i="11"/>
  <c r="V43" i="11"/>
  <c r="X81" i="11"/>
  <c r="V81" i="11"/>
  <c r="X112" i="11"/>
  <c r="V112" i="11"/>
  <c r="T83" i="11"/>
  <c r="Y81" i="11"/>
  <c r="Y80" i="11"/>
  <c r="T82" i="11"/>
  <c r="P56" i="6"/>
  <c r="O56" i="6" s="1"/>
  <c r="Y112" i="11"/>
  <c r="Y109" i="11"/>
  <c r="T113" i="11"/>
  <c r="T111" i="11"/>
  <c r="T48" i="11"/>
  <c r="Y47" i="11"/>
  <c r="Z47" i="11" s="1"/>
  <c r="Y43" i="11"/>
  <c r="Z43" i="11" s="1"/>
  <c r="T44" i="11"/>
  <c r="Y9" i="11"/>
  <c r="Z9" i="11" s="1"/>
  <c r="T14" i="11"/>
  <c r="Y13" i="11"/>
  <c r="Z13" i="11" s="1"/>
  <c r="T10" i="11"/>
  <c r="AC8" i="8"/>
  <c r="AC74" i="8"/>
  <c r="AE13" i="8"/>
  <c r="AF12" i="8"/>
  <c r="AE37" i="8"/>
  <c r="AF36" i="8"/>
  <c r="AA13" i="7"/>
  <c r="AB13" i="7" s="1"/>
  <c r="R54" i="6" a="1"/>
  <c r="R54" i="6" s="1"/>
  <c r="M86" i="6"/>
  <c r="N86" i="6" s="1"/>
  <c r="M57" i="6"/>
  <c r="N57" i="6" s="1"/>
  <c r="S103" i="8"/>
  <c r="T103" i="8" s="1"/>
  <c r="W23" i="8"/>
  <c r="X23" i="8" s="1"/>
  <c r="W102" i="8"/>
  <c r="X102" i="8" s="1"/>
  <c r="S24" i="8"/>
  <c r="T24" i="8" s="1"/>
  <c r="S92" i="8"/>
  <c r="T92" i="8" s="1"/>
  <c r="S61" i="8"/>
  <c r="T61" i="8" s="1"/>
  <c r="W60" i="8"/>
  <c r="X60" i="8" s="1"/>
  <c r="W91" i="8"/>
  <c r="X91" i="8" s="1"/>
  <c r="X94" i="7"/>
  <c r="Y94" i="7" s="1"/>
  <c r="X63" i="7"/>
  <c r="Y63" i="7" s="1"/>
  <c r="S7" i="8"/>
  <c r="T7" i="8" s="1"/>
  <c r="W72" i="8"/>
  <c r="X72" i="8" s="1"/>
  <c r="S73" i="8"/>
  <c r="T73" i="8" s="1"/>
  <c r="W6" i="8"/>
  <c r="X6" i="8" s="1"/>
  <c r="S95" i="7"/>
  <c r="T95" i="7" s="1"/>
  <c r="P18" i="2"/>
  <c r="N19" i="2" s="1"/>
  <c r="P19" i="2" s="1"/>
  <c r="N20" i="2" s="1"/>
  <c r="S64" i="7"/>
  <c r="T64" i="7" s="1"/>
  <c r="P85" i="6"/>
  <c r="S44" i="8"/>
  <c r="T44" i="8" s="1"/>
  <c r="W43" i="8"/>
  <c r="X43" i="8" s="1"/>
  <c r="S120" i="8"/>
  <c r="T120" i="8" s="1"/>
  <c r="W119" i="8"/>
  <c r="X119" i="8" s="1"/>
  <c r="R3" i="6" a="1"/>
  <c r="R3" i="6" s="1"/>
  <c r="T3" i="6"/>
  <c r="P18" i="3"/>
  <c r="N19" i="3" s="1"/>
  <c r="P19" i="3" s="1"/>
  <c r="N20" i="3" s="1"/>
  <c r="X105" i="7"/>
  <c r="S106" i="7"/>
  <c r="S27" i="7"/>
  <c r="X26" i="7"/>
  <c r="M96" i="6"/>
  <c r="P21" i="6"/>
  <c r="Q21" i="6" s="1"/>
  <c r="P95" i="6"/>
  <c r="Q95" i="6" s="1"/>
  <c r="M22" i="6"/>
  <c r="T93" i="6"/>
  <c r="R93" i="6" a="1"/>
  <c r="R93" i="6" s="1"/>
  <c r="R7" i="6" a="1"/>
  <c r="R7" i="6" s="1"/>
  <c r="T7" i="6"/>
  <c r="T38" i="6"/>
  <c r="R38" i="6" a="1"/>
  <c r="R38" i="6" s="1"/>
  <c r="T83" i="6"/>
  <c r="R83" i="6" a="1"/>
  <c r="R83" i="6" s="1"/>
  <c r="T109" i="6"/>
  <c r="R109" i="6" a="1"/>
  <c r="R109" i="6" s="1"/>
  <c r="P18" i="4"/>
  <c r="N19" i="4" s="1"/>
  <c r="P19" i="4" s="1"/>
  <c r="N20" i="4" s="1"/>
  <c r="S123" i="7"/>
  <c r="S47" i="7"/>
  <c r="X46" i="7"/>
  <c r="X122" i="7"/>
  <c r="M112" i="6"/>
  <c r="P40" i="6"/>
  <c r="M41" i="6"/>
  <c r="P111" i="6"/>
  <c r="T19" i="6"/>
  <c r="R19" i="6" a="1"/>
  <c r="R19" i="6" s="1"/>
  <c r="P18" i="1"/>
  <c r="N19" i="1" s="1"/>
  <c r="P19" i="1" s="1"/>
  <c r="N20" i="1" s="1"/>
  <c r="S76" i="7"/>
  <c r="S9" i="7"/>
  <c r="X8" i="7"/>
  <c r="X75" i="7"/>
  <c r="M10" i="6"/>
  <c r="M6" i="6"/>
  <c r="P5" i="6"/>
  <c r="Q5" i="6" s="1"/>
  <c r="P9" i="6"/>
  <c r="Q9" i="6" s="1"/>
  <c r="C75" i="2"/>
  <c r="A76" i="2" s="1"/>
  <c r="C76" i="2" s="1"/>
  <c r="A77" i="2" s="1"/>
  <c r="C77" i="2" s="1"/>
  <c r="A78" i="2" s="1"/>
  <c r="C78" i="2" s="1"/>
  <c r="A79" i="2" s="1"/>
  <c r="C79" i="2" s="1"/>
  <c r="C92" i="1"/>
  <c r="A93" i="1" s="1"/>
  <c r="C93" i="1" s="1"/>
  <c r="A94" i="1" s="1"/>
  <c r="C94" i="1" s="1"/>
  <c r="A95" i="1" s="1"/>
  <c r="C95" i="1" s="1"/>
  <c r="A96" i="1" s="1"/>
  <c r="C96" i="1" s="1"/>
  <c r="A97" i="1" s="1"/>
  <c r="C97" i="1" s="1"/>
  <c r="A98" i="1" s="1"/>
  <c r="C98" i="1" s="1"/>
  <c r="A99" i="1" s="1"/>
  <c r="C99" i="1" s="1"/>
  <c r="A100" i="1" s="1"/>
  <c r="C100" i="1" s="1"/>
  <c r="A101" i="1" s="1"/>
  <c r="C101" i="1" s="1"/>
  <c r="A102" i="1" s="1"/>
  <c r="C102" i="1" s="1"/>
  <c r="A103" i="1" s="1"/>
  <c r="C103" i="1" s="1"/>
  <c r="A104" i="1" s="1"/>
  <c r="C104" i="1" s="1"/>
  <c r="A105" i="1" s="1"/>
  <c r="C105" i="1" s="1"/>
  <c r="A106" i="1" s="1"/>
  <c r="C106" i="1" s="1"/>
  <c r="A107" i="1" s="1"/>
  <c r="C107" i="1" s="1"/>
  <c r="A108" i="1" s="1"/>
  <c r="C108" i="1" s="1"/>
  <c r="A109" i="1" s="1"/>
  <c r="C109" i="1" s="1"/>
  <c r="A110" i="1" s="1"/>
  <c r="C110" i="1" s="1"/>
  <c r="A111" i="1" s="1"/>
  <c r="C111" i="1" s="1"/>
  <c r="A112" i="1" s="1"/>
  <c r="C112" i="1" s="1"/>
  <c r="A113" i="1" s="1"/>
  <c r="C113" i="1" s="1"/>
  <c r="I92" i="1"/>
  <c r="C88" i="4"/>
  <c r="A89" i="4" s="1"/>
  <c r="C89" i="4" s="1"/>
  <c r="A90" i="4" s="1"/>
  <c r="C90" i="4" s="1"/>
  <c r="A91" i="4" s="1"/>
  <c r="C91" i="4" s="1"/>
  <c r="A92" i="4" s="1"/>
  <c r="C92" i="4" s="1"/>
  <c r="A93" i="4" s="1"/>
  <c r="C93" i="4" s="1"/>
  <c r="A94" i="4" s="1"/>
  <c r="C94" i="4" s="1"/>
  <c r="A95" i="4" s="1"/>
  <c r="C95" i="4" s="1"/>
  <c r="A96" i="4" s="1"/>
  <c r="C96" i="4" s="1"/>
  <c r="A97" i="4" s="1"/>
  <c r="C97" i="4" s="1"/>
  <c r="A98" i="4" s="1"/>
  <c r="C98" i="4" s="1"/>
  <c r="A99" i="4" s="1"/>
  <c r="C99" i="4" s="1"/>
  <c r="A100" i="4" s="1"/>
  <c r="C100" i="4" s="1"/>
  <c r="A101" i="4" s="1"/>
  <c r="C101" i="4" s="1"/>
  <c r="A102" i="4" s="1"/>
  <c r="C102" i="4" s="1"/>
  <c r="A103" i="4" s="1"/>
  <c r="C103" i="4" s="1"/>
  <c r="A104" i="4" s="1"/>
  <c r="C104" i="4" s="1"/>
  <c r="A105" i="4" s="1"/>
  <c r="C105" i="4" s="1"/>
  <c r="A106" i="4" s="1"/>
  <c r="C106" i="4" s="1"/>
  <c r="A107" i="4" s="1"/>
  <c r="C107" i="4" s="1"/>
  <c r="A108" i="4" s="1"/>
  <c r="C108" i="4" s="1"/>
  <c r="A109" i="4" s="1"/>
  <c r="C109" i="4" s="1"/>
  <c r="A110" i="4" s="1"/>
  <c r="C110" i="4" s="1"/>
  <c r="A111" i="4" s="1"/>
  <c r="C111" i="4" s="1"/>
  <c r="A112" i="4" s="1"/>
  <c r="C112" i="4" s="1"/>
  <c r="A113" i="4" s="1"/>
  <c r="C113" i="4" s="1"/>
  <c r="I72" i="3"/>
  <c r="D72" i="3"/>
  <c r="X47" i="13" l="1"/>
  <c r="V47" i="13"/>
  <c r="X115" i="13"/>
  <c r="V115" i="13"/>
  <c r="X13" i="13"/>
  <c r="V13" i="13"/>
  <c r="V48" i="13"/>
  <c r="X48" i="13"/>
  <c r="X14" i="13"/>
  <c r="V14" i="13"/>
  <c r="AE42" i="13"/>
  <c r="AE41" i="13"/>
  <c r="AE45" i="11"/>
  <c r="AF45" i="11" s="1"/>
  <c r="AG45" i="11" s="1" a="1"/>
  <c r="AG45" i="11" s="1"/>
  <c r="AE41" i="11"/>
  <c r="AF41" i="11" s="1"/>
  <c r="AG41" i="11" s="1" a="1"/>
  <c r="AG41" i="11" s="1"/>
  <c r="AE108" i="13"/>
  <c r="AE109" i="13"/>
  <c r="AE114" i="11"/>
  <c r="AF114" i="11" s="1"/>
  <c r="AG114" i="11" s="1" a="1"/>
  <c r="AG114" i="11" s="1"/>
  <c r="AE108" i="11"/>
  <c r="AF108" i="11" s="1"/>
  <c r="AG108" i="11" s="1" a="1"/>
  <c r="AG108" i="11" s="1"/>
  <c r="X83" i="13"/>
  <c r="V83" i="13"/>
  <c r="AE7" i="13"/>
  <c r="AE8" i="13"/>
  <c r="AE11" i="11"/>
  <c r="AF11" i="11" s="1"/>
  <c r="AG11" i="11" s="1" a="1"/>
  <c r="AG11" i="11" s="1"/>
  <c r="AE7" i="11"/>
  <c r="AF7" i="11" s="1"/>
  <c r="AG7" i="11" s="1" a="1"/>
  <c r="AG7" i="11" s="1"/>
  <c r="X82" i="13"/>
  <c r="V82" i="13"/>
  <c r="AE77" i="13"/>
  <c r="AE76" i="13"/>
  <c r="AE78" i="11"/>
  <c r="AF78" i="11" s="1"/>
  <c r="AG78" i="11" s="1" a="1"/>
  <c r="AG78" i="11" s="1"/>
  <c r="AE77" i="11"/>
  <c r="AF77" i="11" s="1"/>
  <c r="AG77" i="11" s="1" a="1"/>
  <c r="AG77" i="11" s="1"/>
  <c r="X114" i="13"/>
  <c r="V114" i="13"/>
  <c r="Q56" i="6"/>
  <c r="R56" i="6" s="1" a="1"/>
  <c r="R56" i="6" s="1"/>
  <c r="U83" i="6"/>
  <c r="V83" i="6" s="1"/>
  <c r="W83" i="6" s="1" a="1"/>
  <c r="W83" i="6" s="1"/>
  <c r="K107" i="10" s="1"/>
  <c r="Z112" i="11"/>
  <c r="U10" i="11"/>
  <c r="O47" i="11"/>
  <c r="U82" i="11"/>
  <c r="O13" i="11"/>
  <c r="U44" i="11"/>
  <c r="Z80" i="11"/>
  <c r="O43" i="11"/>
  <c r="U109" i="6"/>
  <c r="V109" i="6" s="1"/>
  <c r="U14" i="11"/>
  <c r="Z81" i="11"/>
  <c r="U111" i="11"/>
  <c r="U83" i="11"/>
  <c r="U93" i="6"/>
  <c r="V93" i="6" s="1"/>
  <c r="Z109" i="11"/>
  <c r="U48" i="11"/>
  <c r="U113" i="11"/>
  <c r="O9" i="11"/>
  <c r="P20" i="2"/>
  <c r="N21" i="2" s="1"/>
  <c r="U54" i="6"/>
  <c r="V54" i="6" s="1"/>
  <c r="W54" i="6" s="1" a="1"/>
  <c r="W54" i="6" s="1"/>
  <c r="K106" i="10" s="1"/>
  <c r="P20" i="4"/>
  <c r="N21" i="4" s="1"/>
  <c r="U38" i="6"/>
  <c r="V38" i="6" s="1"/>
  <c r="P20" i="3"/>
  <c r="N21" i="3" s="1"/>
  <c r="U19" i="6"/>
  <c r="V19" i="6" s="1"/>
  <c r="W19" i="6" s="1" a="1"/>
  <c r="W19" i="6" s="1"/>
  <c r="K39" i="10" s="1"/>
  <c r="U3" i="6"/>
  <c r="V3" i="6" s="1"/>
  <c r="U7" i="6"/>
  <c r="V7" i="6" s="1"/>
  <c r="P20" i="1"/>
  <c r="N21" i="1" s="1"/>
  <c r="Y105" i="7"/>
  <c r="Y26" i="7"/>
  <c r="Y75" i="7"/>
  <c r="Y8" i="7"/>
  <c r="L57" i="6"/>
  <c r="AE38" i="8"/>
  <c r="AF37" i="8"/>
  <c r="AE15" i="8"/>
  <c r="AF13" i="8"/>
  <c r="AA15" i="7"/>
  <c r="AB15" i="7" s="1"/>
  <c r="L86" i="6"/>
  <c r="Q85" i="6"/>
  <c r="O85" i="6"/>
  <c r="R9" i="6" a="1"/>
  <c r="R9" i="6" s="1"/>
  <c r="N22" i="6"/>
  <c r="O22" i="6" s="1"/>
  <c r="L22" i="6"/>
  <c r="R21" i="6" a="1"/>
  <c r="R21" i="6" s="1"/>
  <c r="T76" i="7"/>
  <c r="T27" i="7"/>
  <c r="N96" i="6"/>
  <c r="O96" i="6" s="1"/>
  <c r="L96" i="6"/>
  <c r="T106" i="7"/>
  <c r="T47" i="7"/>
  <c r="O111" i="6"/>
  <c r="Q111" i="6"/>
  <c r="R5" i="6" a="1"/>
  <c r="R5" i="6" s="1"/>
  <c r="R95" i="6" a="1"/>
  <c r="R95" i="6" s="1"/>
  <c r="N41" i="6"/>
  <c r="L41" i="6"/>
  <c r="L6" i="6"/>
  <c r="N6" i="6"/>
  <c r="O6" i="6" s="1"/>
  <c r="Q40" i="6"/>
  <c r="O40" i="6"/>
  <c r="T123" i="7"/>
  <c r="N10" i="6"/>
  <c r="O10" i="6" s="1"/>
  <c r="L10" i="6"/>
  <c r="N112" i="6"/>
  <c r="L112" i="6"/>
  <c r="T9" i="7"/>
  <c r="Y122" i="7"/>
  <c r="Y46" i="7"/>
  <c r="AE43" i="13" l="1"/>
  <c r="AE44" i="13"/>
  <c r="AE47" i="11"/>
  <c r="AF47" i="11" s="1"/>
  <c r="AE43" i="11"/>
  <c r="AF43" i="11" s="1"/>
  <c r="AE78" i="13"/>
  <c r="AE79" i="13"/>
  <c r="AE81" i="11"/>
  <c r="AF81" i="11" s="1"/>
  <c r="AG81" i="11" s="1" a="1"/>
  <c r="AG81" i="11" s="1"/>
  <c r="AE80" i="11"/>
  <c r="AF80" i="11" s="1"/>
  <c r="AF7" i="13"/>
  <c r="AG7" i="13" s="1" a="1"/>
  <c r="AG7" i="13" s="1"/>
  <c r="AE9" i="13"/>
  <c r="AE10" i="13"/>
  <c r="AE13" i="11"/>
  <c r="AE9" i="11"/>
  <c r="AF9" i="11" s="1"/>
  <c r="AG9" i="11" s="1" a="1"/>
  <c r="AG9" i="11" s="1"/>
  <c r="AE110" i="13"/>
  <c r="AE111" i="13"/>
  <c r="AE112" i="11"/>
  <c r="AF112" i="11" s="1"/>
  <c r="AE109" i="11"/>
  <c r="AF109" i="11" s="1"/>
  <c r="AF41" i="13"/>
  <c r="AG41" i="13" s="1" a="1"/>
  <c r="AG41" i="13" s="1"/>
  <c r="AF77" i="13"/>
  <c r="AG77" i="13" s="1" a="1"/>
  <c r="AG77" i="13" s="1"/>
  <c r="AF42" i="13"/>
  <c r="AG42" i="13" s="1" a="1"/>
  <c r="AG42" i="13" s="1"/>
  <c r="AF109" i="13"/>
  <c r="AG109" i="13" s="1" a="1"/>
  <c r="AG109" i="13" s="1"/>
  <c r="AF76" i="13"/>
  <c r="AG76" i="13" s="1" a="1"/>
  <c r="AG76" i="13" s="1"/>
  <c r="AF8" i="13"/>
  <c r="AG8" i="13" s="1" a="1"/>
  <c r="AG8" i="13" s="1"/>
  <c r="AF108" i="13"/>
  <c r="AG108" i="13" s="1" a="1"/>
  <c r="AG108" i="13" s="1"/>
  <c r="X10" i="11"/>
  <c r="V10" i="11"/>
  <c r="X82" i="11"/>
  <c r="V82" i="11"/>
  <c r="X83" i="11"/>
  <c r="V83" i="11"/>
  <c r="X111" i="11"/>
  <c r="V111" i="11"/>
  <c r="X113" i="11"/>
  <c r="V113" i="11"/>
  <c r="X48" i="11"/>
  <c r="V48" i="11"/>
  <c r="X14" i="11"/>
  <c r="V14" i="11"/>
  <c r="X44" i="11"/>
  <c r="V44" i="11"/>
  <c r="W93" i="6" a="1"/>
  <c r="W93" i="6" s="1"/>
  <c r="K40" i="10" s="1"/>
  <c r="P21" i="4"/>
  <c r="N22" i="4" s="1"/>
  <c r="S124" i="8" s="1"/>
  <c r="T124" i="8" s="1"/>
  <c r="AB105" i="8"/>
  <c r="AC105" i="8" s="1"/>
  <c r="U9" i="6"/>
  <c r="V9" i="6" s="1"/>
  <c r="U85" i="6"/>
  <c r="V85" i="6" s="1"/>
  <c r="O80" i="11"/>
  <c r="W109" i="6" a="1"/>
  <c r="W109" i="6" s="1"/>
  <c r="K75" i="10" s="1"/>
  <c r="S55" i="6"/>
  <c r="T55" i="6" s="1"/>
  <c r="W3" i="6" a="1"/>
  <c r="W3" i="6" s="1"/>
  <c r="K5" i="10" s="1"/>
  <c r="W7" i="6" a="1"/>
  <c r="W7" i="6" s="1"/>
  <c r="K6" i="10" s="1"/>
  <c r="S110" i="6"/>
  <c r="T110" i="6" s="1"/>
  <c r="AB46" i="8"/>
  <c r="AC46" i="8" s="1"/>
  <c r="S39" i="6"/>
  <c r="T39" i="6" s="1"/>
  <c r="AB122" i="8"/>
  <c r="AC122" i="8" s="1"/>
  <c r="W38" i="6" a="1"/>
  <c r="W38" i="6" s="1"/>
  <c r="K74" i="10" s="1"/>
  <c r="AB75" i="8"/>
  <c r="AC75" i="8" s="1"/>
  <c r="AB63" i="8"/>
  <c r="AC63" i="8" s="1"/>
  <c r="AB94" i="8"/>
  <c r="AC94" i="8" s="1"/>
  <c r="P21" i="2"/>
  <c r="N22" i="2" s="1"/>
  <c r="S94" i="6"/>
  <c r="T94" i="6" s="1"/>
  <c r="S20" i="6"/>
  <c r="T20" i="6" s="1"/>
  <c r="P21" i="3"/>
  <c r="N22" i="3" s="1"/>
  <c r="S84" i="6"/>
  <c r="U56" i="6"/>
  <c r="AB26" i="8"/>
  <c r="AC26" i="8" s="1"/>
  <c r="S8" i="6"/>
  <c r="T8" i="6" s="1"/>
  <c r="U40" i="6"/>
  <c r="V40" i="6" s="1"/>
  <c r="U111" i="6"/>
  <c r="V111" i="6" s="1"/>
  <c r="S4" i="6"/>
  <c r="T4" i="6" s="1"/>
  <c r="U21" i="6"/>
  <c r="V21" i="6" s="1"/>
  <c r="W21" i="6" s="1" a="1"/>
  <c r="W21" i="6" s="1"/>
  <c r="K41" i="10" s="1"/>
  <c r="U95" i="6"/>
  <c r="V95" i="6" s="1"/>
  <c r="P21" i="1"/>
  <c r="N22" i="1" s="1"/>
  <c r="AB9" i="8"/>
  <c r="AC9" i="8" s="1"/>
  <c r="U5" i="6"/>
  <c r="V5" i="6" s="1"/>
  <c r="W5" i="6" s="1" a="1"/>
  <c r="W5" i="6" s="1"/>
  <c r="K7" i="10" s="1"/>
  <c r="AF15" i="8"/>
  <c r="AE16" i="8"/>
  <c r="AE39" i="8"/>
  <c r="AF38" i="8"/>
  <c r="R85" i="6" a="1"/>
  <c r="R85" i="6" s="1"/>
  <c r="R55" i="6" a="1"/>
  <c r="R55" i="6" s="1"/>
  <c r="R111" i="6" a="1"/>
  <c r="R111" i="6" s="1"/>
  <c r="R40" i="6" a="1"/>
  <c r="R40" i="6" s="1"/>
  <c r="M42" i="6" l="1"/>
  <c r="L42" i="6" s="1"/>
  <c r="X123" i="7"/>
  <c r="Y123" i="7" s="1"/>
  <c r="P22" i="4"/>
  <c r="N23" i="4" s="1"/>
  <c r="P23" i="4" s="1"/>
  <c r="N24" i="4" s="1"/>
  <c r="P24" i="4" s="1"/>
  <c r="N25" i="4" s="1"/>
  <c r="S48" i="8"/>
  <c r="T48" i="8" s="1"/>
  <c r="W120" i="8"/>
  <c r="X120" i="8" s="1"/>
  <c r="P41" i="6"/>
  <c r="O41" i="6" s="1"/>
  <c r="X47" i="7"/>
  <c r="Y47" i="7" s="1"/>
  <c r="W44" i="8"/>
  <c r="X44" i="8" s="1"/>
  <c r="M113" i="6"/>
  <c r="L113" i="6" s="1"/>
  <c r="P112" i="6"/>
  <c r="Q112" i="6" s="1"/>
  <c r="S124" i="7"/>
  <c r="T124" i="7" s="1"/>
  <c r="S48" i="7"/>
  <c r="T48" i="7" s="1"/>
  <c r="AF9" i="13"/>
  <c r="AG9" i="13" s="1" a="1"/>
  <c r="AG9" i="13" s="1"/>
  <c r="T16" i="13"/>
  <c r="Y14" i="13"/>
  <c r="Y13" i="13"/>
  <c r="T15" i="13"/>
  <c r="AF79" i="13"/>
  <c r="AG79" i="13" s="1" a="1"/>
  <c r="AG79" i="13" s="1"/>
  <c r="AF78" i="13"/>
  <c r="AG78" i="13" s="1" a="1"/>
  <c r="AG78" i="13" s="1"/>
  <c r="AE81" i="13"/>
  <c r="AE80" i="13"/>
  <c r="AE76" i="11"/>
  <c r="AF76" i="11" s="1"/>
  <c r="AG76" i="11" s="1" a="1"/>
  <c r="AG76" i="11" s="1"/>
  <c r="AE79" i="11"/>
  <c r="AF79" i="11" s="1"/>
  <c r="AG79" i="11" s="1" a="1"/>
  <c r="AG79" i="11" s="1"/>
  <c r="T49" i="13"/>
  <c r="T50" i="13"/>
  <c r="Y48" i="13"/>
  <c r="Y47" i="13"/>
  <c r="AF111" i="13"/>
  <c r="AG111" i="13" s="1" a="1"/>
  <c r="AG111" i="13" s="1"/>
  <c r="AF110" i="13"/>
  <c r="AG110" i="13" s="1" a="1"/>
  <c r="AG110" i="13" s="1"/>
  <c r="T116" i="13"/>
  <c r="Y115" i="13"/>
  <c r="Y114" i="13"/>
  <c r="T117" i="13"/>
  <c r="T85" i="13"/>
  <c r="Y83" i="13"/>
  <c r="T84" i="13"/>
  <c r="Y82" i="13"/>
  <c r="AF44" i="13"/>
  <c r="AG44" i="13" s="1" a="1"/>
  <c r="AG44" i="13" s="1"/>
  <c r="AF10" i="13"/>
  <c r="AG10" i="13" s="1" a="1"/>
  <c r="AG10" i="13" s="1"/>
  <c r="AF43" i="13"/>
  <c r="AG43" i="13" s="1" a="1"/>
  <c r="AG43" i="13" s="1"/>
  <c r="W85" i="6" a="1"/>
  <c r="W85" i="6" s="1"/>
  <c r="K109" i="10" s="1"/>
  <c r="AG80" i="11" a="1"/>
  <c r="AG80" i="11" s="1"/>
  <c r="W9" i="6" a="1"/>
  <c r="W9" i="6" s="1"/>
  <c r="K8" i="10" s="1"/>
  <c r="AG109" i="11" a="1"/>
  <c r="AG109" i="11" s="1"/>
  <c r="AG112" i="11" a="1"/>
  <c r="AG112" i="11" s="1"/>
  <c r="U110" i="6"/>
  <c r="V110" i="6" s="1"/>
  <c r="W103" i="8"/>
  <c r="X103" i="8" s="1"/>
  <c r="T53" i="11"/>
  <c r="Y48" i="11"/>
  <c r="T49" i="11"/>
  <c r="Y44" i="11"/>
  <c r="T85" i="11"/>
  <c r="Y83" i="11"/>
  <c r="T84" i="11"/>
  <c r="Y82" i="11"/>
  <c r="S96" i="7"/>
  <c r="T96" i="7" s="1"/>
  <c r="Y113" i="11"/>
  <c r="Y111" i="11"/>
  <c r="T116" i="11"/>
  <c r="T119" i="11"/>
  <c r="AF13" i="11"/>
  <c r="AG13" i="11" s="1" a="1"/>
  <c r="AG13" i="11" s="1"/>
  <c r="AG47" i="11" a="1"/>
  <c r="AG47" i="11" s="1"/>
  <c r="AG43" i="11" a="1"/>
  <c r="AG43" i="11" s="1"/>
  <c r="S11" i="8"/>
  <c r="T11" i="8" s="1"/>
  <c r="T19" i="11"/>
  <c r="Y14" i="11"/>
  <c r="T15" i="11"/>
  <c r="Y10" i="11"/>
  <c r="R110" i="6" a="1"/>
  <c r="R110" i="6" s="1"/>
  <c r="W40" i="6" a="1"/>
  <c r="W40" i="6" s="1"/>
  <c r="K76" i="10" s="1"/>
  <c r="P86" i="6"/>
  <c r="Q86" i="6" s="1"/>
  <c r="R39" i="6" a="1"/>
  <c r="R39" i="6" s="1"/>
  <c r="M58" i="6"/>
  <c r="N58" i="6" s="1"/>
  <c r="W92" i="8"/>
  <c r="X92" i="8" s="1"/>
  <c r="S65" i="8"/>
  <c r="T65" i="8" s="1"/>
  <c r="X95" i="7"/>
  <c r="Y95" i="7" s="1"/>
  <c r="W111" i="6" a="1"/>
  <c r="W111" i="6" s="1"/>
  <c r="K77" i="10" s="1"/>
  <c r="R94" i="6" a="1"/>
  <c r="R94" i="6" s="1"/>
  <c r="W61" i="8"/>
  <c r="X61" i="8" s="1"/>
  <c r="X64" i="7"/>
  <c r="Y64" i="7" s="1"/>
  <c r="M87" i="6"/>
  <c r="N87" i="6" s="1"/>
  <c r="S65" i="7"/>
  <c r="T65" i="7" s="1"/>
  <c r="P10" i="6"/>
  <c r="V56" i="6"/>
  <c r="W56" i="6" s="1" a="1"/>
  <c r="W56" i="6" s="1"/>
  <c r="K108" i="10" s="1"/>
  <c r="M11" i="6"/>
  <c r="N11" i="6" s="1"/>
  <c r="O11" i="6" s="1"/>
  <c r="S10" i="7"/>
  <c r="T10" i="7" s="1"/>
  <c r="W95" i="6" a="1"/>
  <c r="W95" i="6" s="1"/>
  <c r="K42" i="10" s="1"/>
  <c r="P22" i="6"/>
  <c r="P22" i="3"/>
  <c r="N23" i="3" s="1"/>
  <c r="P23" i="3" s="1"/>
  <c r="N24" i="3" s="1"/>
  <c r="P24" i="3" s="1"/>
  <c r="N25" i="3" s="1"/>
  <c r="M23" i="6"/>
  <c r="N23" i="6" s="1"/>
  <c r="O23" i="6" s="1"/>
  <c r="P96" i="6"/>
  <c r="S28" i="7"/>
  <c r="T28" i="7" s="1"/>
  <c r="M97" i="6"/>
  <c r="N97" i="6" s="1"/>
  <c r="O97" i="6" s="1"/>
  <c r="W24" i="8"/>
  <c r="X24" i="8" s="1"/>
  <c r="X106" i="7"/>
  <c r="Y106" i="7" s="1"/>
  <c r="X27" i="7"/>
  <c r="Y27" i="7" s="1"/>
  <c r="S107" i="8"/>
  <c r="T107" i="8" s="1"/>
  <c r="S107" i="7"/>
  <c r="T107" i="7" s="1"/>
  <c r="S28" i="8"/>
  <c r="T28" i="8" s="1"/>
  <c r="R4" i="6" a="1"/>
  <c r="R4" i="6" s="1"/>
  <c r="R20" i="6" a="1"/>
  <c r="R20" i="6" s="1"/>
  <c r="X76" i="7"/>
  <c r="Y76" i="7" s="1"/>
  <c r="S95" i="8"/>
  <c r="T95" i="8" s="1"/>
  <c r="P57" i="6"/>
  <c r="Q57" i="6" s="1"/>
  <c r="P22" i="2"/>
  <c r="N23" i="2" s="1"/>
  <c r="P23" i="2" s="1"/>
  <c r="N24" i="2" s="1"/>
  <c r="P24" i="2" s="1"/>
  <c r="N25" i="2" s="1"/>
  <c r="R8" i="6" a="1"/>
  <c r="R8" i="6" s="1"/>
  <c r="T84" i="6"/>
  <c r="R84" i="6" a="1"/>
  <c r="R84" i="6" s="1"/>
  <c r="S77" i="7"/>
  <c r="T77" i="7" s="1"/>
  <c r="X9" i="7"/>
  <c r="Y9" i="7" s="1"/>
  <c r="P6" i="6"/>
  <c r="P22" i="1"/>
  <c r="N23" i="1" s="1"/>
  <c r="P23" i="1" s="1"/>
  <c r="N24" i="1" s="1"/>
  <c r="P24" i="1" s="1"/>
  <c r="N25" i="1" s="1"/>
  <c r="W7" i="8"/>
  <c r="X7" i="8" s="1"/>
  <c r="M15" i="6"/>
  <c r="N15" i="6" s="1"/>
  <c r="O15" i="6" s="1"/>
  <c r="W73" i="8"/>
  <c r="X73" i="8" s="1"/>
  <c r="S77" i="8"/>
  <c r="T77" i="8" s="1"/>
  <c r="P25" i="4"/>
  <c r="N26" i="4" s="1"/>
  <c r="U39" i="6"/>
  <c r="V39" i="6" s="1"/>
  <c r="AE40" i="8"/>
  <c r="AF39" i="8"/>
  <c r="AF16" i="8"/>
  <c r="AE17" i="8"/>
  <c r="AA16" i="7"/>
  <c r="AB16" i="7" s="1"/>
  <c r="Q41" i="6"/>
  <c r="N42" i="6" l="1"/>
  <c r="N113" i="6"/>
  <c r="O112" i="6"/>
  <c r="R112" i="6" s="1" a="1"/>
  <c r="R112" i="6" s="1"/>
  <c r="W110" i="6" a="1"/>
  <c r="W110" i="6" s="1"/>
  <c r="K79" i="10" s="1"/>
  <c r="Z115" i="13"/>
  <c r="S50" i="13"/>
  <c r="U50" i="13"/>
  <c r="AE112" i="13"/>
  <c r="AE113" i="13"/>
  <c r="AE115" i="11"/>
  <c r="AF115" i="11" s="1"/>
  <c r="AG115" i="11" s="1" a="1"/>
  <c r="AG115" i="11" s="1"/>
  <c r="AE110" i="11"/>
  <c r="AF110" i="11" s="1"/>
  <c r="AG110" i="11" s="1" a="1"/>
  <c r="AG110" i="11" s="1"/>
  <c r="AE46" i="13"/>
  <c r="AE45" i="13"/>
  <c r="AE46" i="11"/>
  <c r="AF46" i="11" s="1"/>
  <c r="AG46" i="11" s="1" a="1"/>
  <c r="AG46" i="11" s="1"/>
  <c r="AE42" i="11"/>
  <c r="AF42" i="11" s="1"/>
  <c r="AG42" i="11" s="1" a="1"/>
  <c r="AG42" i="11" s="1"/>
  <c r="S116" i="13"/>
  <c r="U116" i="13"/>
  <c r="U49" i="13"/>
  <c r="S49" i="13"/>
  <c r="AE12" i="13"/>
  <c r="AE11" i="13"/>
  <c r="AE12" i="11"/>
  <c r="AF12" i="11" s="1"/>
  <c r="AG12" i="11" s="1" a="1"/>
  <c r="AG12" i="11" s="1"/>
  <c r="AE8" i="11"/>
  <c r="AF8" i="11" s="1"/>
  <c r="AG8" i="11" s="1" a="1"/>
  <c r="AG8" i="11" s="1"/>
  <c r="Z82" i="13"/>
  <c r="U15" i="13"/>
  <c r="S15" i="13"/>
  <c r="U84" i="13"/>
  <c r="S84" i="13"/>
  <c r="Z13" i="13"/>
  <c r="Z83" i="13"/>
  <c r="AF80" i="13"/>
  <c r="AG80" i="13" s="1" a="1"/>
  <c r="AG80" i="13" s="1"/>
  <c r="Z14" i="13"/>
  <c r="Y85" i="13"/>
  <c r="Z85" i="13" s="1"/>
  <c r="AE83" i="13"/>
  <c r="AF83" i="13" s="1"/>
  <c r="T86" i="13"/>
  <c r="Y84" i="13"/>
  <c r="Z84" i="13" s="1"/>
  <c r="T87" i="13"/>
  <c r="AE82" i="13"/>
  <c r="AF82" i="13" s="1"/>
  <c r="AE82" i="11"/>
  <c r="AF82" i="11" s="1"/>
  <c r="AE83" i="11"/>
  <c r="AF83" i="11" s="1"/>
  <c r="S85" i="13"/>
  <c r="U85" i="13"/>
  <c r="AF81" i="13"/>
  <c r="AG81" i="13" s="1" a="1"/>
  <c r="AG81" i="13" s="1"/>
  <c r="U16" i="13"/>
  <c r="S16" i="13"/>
  <c r="S117" i="13"/>
  <c r="U117" i="13"/>
  <c r="Z47" i="13"/>
  <c r="Z114" i="13"/>
  <c r="Z48" i="13"/>
  <c r="Z10" i="11"/>
  <c r="O10" i="11" s="1"/>
  <c r="Z113" i="11"/>
  <c r="Z44" i="11"/>
  <c r="O44" i="11" s="1"/>
  <c r="U84" i="6"/>
  <c r="V84" i="6" s="1"/>
  <c r="U94" i="6"/>
  <c r="V94" i="6" s="1"/>
  <c r="U15" i="11"/>
  <c r="S15" i="11"/>
  <c r="U49" i="11"/>
  <c r="S49" i="11"/>
  <c r="Z14" i="11"/>
  <c r="O14" i="11" s="1"/>
  <c r="Z48" i="11"/>
  <c r="U8" i="6"/>
  <c r="V8" i="6" s="1"/>
  <c r="S19" i="11"/>
  <c r="U19" i="11"/>
  <c r="U53" i="11"/>
  <c r="S53" i="11"/>
  <c r="Z82" i="11"/>
  <c r="M43" i="6"/>
  <c r="N43" i="6" s="1"/>
  <c r="T87" i="11"/>
  <c r="Y85" i="11"/>
  <c r="Y84" i="11"/>
  <c r="T86" i="11"/>
  <c r="U119" i="11"/>
  <c r="S119" i="11"/>
  <c r="U84" i="11"/>
  <c r="S84" i="11"/>
  <c r="U116" i="11"/>
  <c r="S116" i="11"/>
  <c r="Z83" i="11"/>
  <c r="Z111" i="11"/>
  <c r="U85" i="11"/>
  <c r="S85" i="11"/>
  <c r="O57" i="6"/>
  <c r="R57" i="6" s="1" a="1"/>
  <c r="R57" i="6" s="1"/>
  <c r="L58" i="6"/>
  <c r="L87" i="6"/>
  <c r="O86" i="6"/>
  <c r="R86" i="6" s="1" a="1"/>
  <c r="R86" i="6" s="1"/>
  <c r="P25" i="3"/>
  <c r="N26" i="3" s="1"/>
  <c r="L23" i="6"/>
  <c r="L11" i="6"/>
  <c r="L97" i="6"/>
  <c r="U20" i="6"/>
  <c r="V20" i="6" s="1"/>
  <c r="Q96" i="6"/>
  <c r="Q22" i="6"/>
  <c r="R22" i="6" s="1" a="1"/>
  <c r="R22" i="6" s="1"/>
  <c r="Q10" i="6"/>
  <c r="R10" i="6" s="1" a="1"/>
  <c r="R10" i="6" s="1"/>
  <c r="Q6" i="6"/>
  <c r="R6" i="6" s="1" a="1"/>
  <c r="R6" i="6" s="1"/>
  <c r="W39" i="6" a="1"/>
  <c r="W39" i="6" s="1"/>
  <c r="K78" i="10" s="1"/>
  <c r="P25" i="2"/>
  <c r="N26" i="2" s="1"/>
  <c r="U55" i="6"/>
  <c r="L15" i="6"/>
  <c r="S125" i="7"/>
  <c r="T125" i="7" s="1"/>
  <c r="W48" i="8"/>
  <c r="X48" i="8" s="1"/>
  <c r="P113" i="6"/>
  <c r="O113" i="6" s="1"/>
  <c r="M114" i="6"/>
  <c r="L114" i="6" s="1"/>
  <c r="AB123" i="8"/>
  <c r="AC123" i="8" s="1"/>
  <c r="S49" i="7"/>
  <c r="T49" i="7" s="1"/>
  <c r="AB47" i="8"/>
  <c r="AC47" i="8" s="1"/>
  <c r="S116" i="6"/>
  <c r="T116" i="6" s="1"/>
  <c r="S125" i="8"/>
  <c r="T125" i="8" s="1"/>
  <c r="S45" i="6"/>
  <c r="T45" i="6" s="1"/>
  <c r="X124" i="7"/>
  <c r="Y124" i="7" s="1"/>
  <c r="S49" i="8"/>
  <c r="T49" i="8" s="1"/>
  <c r="X48" i="7"/>
  <c r="Y48" i="7" s="1"/>
  <c r="P42" i="6"/>
  <c r="Q42" i="6" s="1"/>
  <c r="P26" i="4"/>
  <c r="N27" i="4" s="1"/>
  <c r="P27" i="4" s="1"/>
  <c r="N28" i="4" s="1"/>
  <c r="P28" i="4" s="1"/>
  <c r="N29" i="4" s="1"/>
  <c r="P29" i="4" s="1"/>
  <c r="N30" i="4" s="1"/>
  <c r="W124" i="8"/>
  <c r="X124" i="8" s="1"/>
  <c r="U4" i="6"/>
  <c r="V4" i="6" s="1"/>
  <c r="W4" i="6" s="1" a="1"/>
  <c r="W4" i="6" s="1"/>
  <c r="K9" i="10" s="1"/>
  <c r="P25" i="1"/>
  <c r="N26" i="1" s="1"/>
  <c r="U41" i="6"/>
  <c r="V41" i="6" s="1"/>
  <c r="U112" i="6"/>
  <c r="V112" i="6" s="1"/>
  <c r="AF17" i="8"/>
  <c r="AE18" i="8"/>
  <c r="AE41" i="8"/>
  <c r="AF40" i="8"/>
  <c r="AA17" i="7"/>
  <c r="AB17" i="7" s="1"/>
  <c r="R41" i="6" a="1"/>
  <c r="R41" i="6" s="1"/>
  <c r="AG82" i="13" l="1" a="1"/>
  <c r="AG82" i="13" s="1"/>
  <c r="Y116" i="13"/>
  <c r="Z116" i="13" s="1"/>
  <c r="AE115" i="13"/>
  <c r="T118" i="13"/>
  <c r="AE114" i="13"/>
  <c r="Y117" i="13"/>
  <c r="Z117" i="13" s="1"/>
  <c r="AE113" i="11"/>
  <c r="AF113" i="11" s="1"/>
  <c r="AE111" i="11"/>
  <c r="AF111" i="11" s="1"/>
  <c r="V16" i="13"/>
  <c r="X16" i="13"/>
  <c r="U87" i="13"/>
  <c r="S87" i="13"/>
  <c r="X15" i="13"/>
  <c r="V15" i="13"/>
  <c r="X49" i="13"/>
  <c r="V49" i="13"/>
  <c r="T90" i="13"/>
  <c r="Y86" i="13"/>
  <c r="Z86" i="13" s="1"/>
  <c r="T91" i="13"/>
  <c r="Y87" i="13"/>
  <c r="Z87" i="13" s="1"/>
  <c r="AG83" i="13" a="1"/>
  <c r="AG83" i="13" s="1"/>
  <c r="X116" i="13"/>
  <c r="V116" i="13"/>
  <c r="AF113" i="13"/>
  <c r="AG113" i="13" s="1" a="1"/>
  <c r="AG113" i="13" s="1"/>
  <c r="U22" i="6"/>
  <c r="V22" i="6" s="1"/>
  <c r="Y50" i="13"/>
  <c r="Z50" i="13" s="1"/>
  <c r="AE48" i="13"/>
  <c r="AE47" i="13"/>
  <c r="AF47" i="13" s="1"/>
  <c r="T51" i="13"/>
  <c r="T52" i="13"/>
  <c r="Y49" i="13"/>
  <c r="Z49" i="13" s="1"/>
  <c r="AE48" i="11"/>
  <c r="AF48" i="11" s="1"/>
  <c r="AE44" i="11"/>
  <c r="U86" i="13"/>
  <c r="S86" i="13"/>
  <c r="AF112" i="13"/>
  <c r="AG112" i="13" s="1" a="1"/>
  <c r="AG112" i="13" s="1"/>
  <c r="V85" i="13"/>
  <c r="X85" i="13"/>
  <c r="V50" i="13"/>
  <c r="X50" i="13"/>
  <c r="V117" i="13"/>
  <c r="X117" i="13"/>
  <c r="AF11" i="13"/>
  <c r="AG11" i="13" s="1" a="1"/>
  <c r="AG11" i="13" s="1"/>
  <c r="AF45" i="13"/>
  <c r="AG45" i="13" s="1" a="1"/>
  <c r="AG45" i="13" s="1"/>
  <c r="AE14" i="13"/>
  <c r="T17" i="13"/>
  <c r="T18" i="13"/>
  <c r="Y15" i="13"/>
  <c r="Z15" i="13" s="1"/>
  <c r="Y16" i="13"/>
  <c r="Z16" i="13" s="1"/>
  <c r="AE13" i="13"/>
  <c r="AF13" i="13" s="1"/>
  <c r="AE14" i="11"/>
  <c r="AF14" i="11" s="1"/>
  <c r="AG14" i="11" s="1" a="1"/>
  <c r="AG14" i="11" s="1"/>
  <c r="AE10" i="11"/>
  <c r="AF10" i="11" s="1"/>
  <c r="V84" i="13"/>
  <c r="X84" i="13"/>
  <c r="AF12" i="13"/>
  <c r="AG12" i="13" s="1" a="1"/>
  <c r="AG12" i="13" s="1"/>
  <c r="AF46" i="13"/>
  <c r="AG46" i="13" s="1" a="1"/>
  <c r="AG46" i="13" s="1"/>
  <c r="X85" i="11"/>
  <c r="V85" i="11"/>
  <c r="X84" i="11"/>
  <c r="V84" i="11"/>
  <c r="X53" i="11"/>
  <c r="V53" i="11"/>
  <c r="X119" i="11"/>
  <c r="V119" i="11"/>
  <c r="X19" i="11"/>
  <c r="V19" i="11"/>
  <c r="X49" i="11"/>
  <c r="V49" i="11"/>
  <c r="X116" i="11"/>
  <c r="V116" i="11"/>
  <c r="X15" i="11"/>
  <c r="V15" i="11"/>
  <c r="Q91" i="11"/>
  <c r="S91" i="11" s="1"/>
  <c r="P91" i="11"/>
  <c r="Q90" i="11"/>
  <c r="S90" i="11" s="1"/>
  <c r="P90" i="11"/>
  <c r="W94" i="6" a="1"/>
  <c r="W94" i="6" s="1"/>
  <c r="K44" i="10" s="1"/>
  <c r="X28" i="7"/>
  <c r="Y28" i="7" s="1"/>
  <c r="W8" i="6" a="1"/>
  <c r="W8" i="6" s="1"/>
  <c r="K10" i="10" s="1"/>
  <c r="L43" i="6"/>
  <c r="W84" i="6" a="1"/>
  <c r="W84" i="6" s="1"/>
  <c r="K111" i="10" s="1"/>
  <c r="P26" i="2"/>
  <c r="N27" i="2" s="1"/>
  <c r="P27" i="2" s="1"/>
  <c r="N28" i="2" s="1"/>
  <c r="P28" i="2" s="1"/>
  <c r="N29" i="2" s="1"/>
  <c r="P29" i="2" s="1"/>
  <c r="N30" i="2" s="1"/>
  <c r="Y116" i="11"/>
  <c r="Y119" i="11"/>
  <c r="T117" i="11"/>
  <c r="U87" i="11"/>
  <c r="S87" i="11"/>
  <c r="U86" i="11"/>
  <c r="S86" i="11"/>
  <c r="X77" i="7"/>
  <c r="Y77" i="7" s="1"/>
  <c r="T20" i="11"/>
  <c r="Y15" i="11"/>
  <c r="Z15" i="11" s="1"/>
  <c r="T16" i="11"/>
  <c r="Y19" i="11"/>
  <c r="Z19" i="11" s="1"/>
  <c r="Z84" i="11"/>
  <c r="O48" i="11"/>
  <c r="W125" i="8"/>
  <c r="X125" i="8" s="1"/>
  <c r="T89" i="11"/>
  <c r="Y87" i="11"/>
  <c r="T88" i="11"/>
  <c r="Y86" i="11"/>
  <c r="W107" i="8"/>
  <c r="X107" i="8" s="1"/>
  <c r="T54" i="11"/>
  <c r="Y53" i="11"/>
  <c r="Z53" i="11" s="1"/>
  <c r="T50" i="11"/>
  <c r="Y49" i="11"/>
  <c r="Z49" i="11" s="1"/>
  <c r="Z85" i="11"/>
  <c r="P97" i="6"/>
  <c r="Q97" i="6" s="1"/>
  <c r="X107" i="7"/>
  <c r="Y107" i="7" s="1"/>
  <c r="AB27" i="8"/>
  <c r="AC27" i="8" s="1"/>
  <c r="S26" i="6"/>
  <c r="T26" i="6" s="1"/>
  <c r="M98" i="6"/>
  <c r="N98" i="6" s="1"/>
  <c r="O98" i="6" s="1"/>
  <c r="S108" i="7"/>
  <c r="T108" i="7" s="1"/>
  <c r="S108" i="8"/>
  <c r="T108" i="8" s="1"/>
  <c r="P26" i="3"/>
  <c r="N27" i="3" s="1"/>
  <c r="P27" i="3" s="1"/>
  <c r="N28" i="3" s="1"/>
  <c r="P28" i="3" s="1"/>
  <c r="N29" i="3" s="1"/>
  <c r="P29" i="3" s="1"/>
  <c r="N30" i="3" s="1"/>
  <c r="AB106" i="8"/>
  <c r="AC106" i="8" s="1"/>
  <c r="U96" i="6"/>
  <c r="V96" i="6" s="1"/>
  <c r="W28" i="8"/>
  <c r="X28" i="8" s="1"/>
  <c r="S29" i="7"/>
  <c r="T29" i="7" s="1"/>
  <c r="S29" i="8"/>
  <c r="T29" i="8" s="1"/>
  <c r="M24" i="6"/>
  <c r="L24" i="6" s="1"/>
  <c r="S100" i="6"/>
  <c r="T100" i="6" s="1"/>
  <c r="P23" i="6"/>
  <c r="Q23" i="6" s="1"/>
  <c r="W112" i="6" a="1"/>
  <c r="W112" i="6" s="1"/>
  <c r="K81" i="10" s="1"/>
  <c r="S50" i="8"/>
  <c r="T50" i="8" s="1"/>
  <c r="M44" i="6"/>
  <c r="L44" i="6" s="1"/>
  <c r="X49" i="7"/>
  <c r="Y49" i="7" s="1"/>
  <c r="W20" i="6" a="1"/>
  <c r="W20" i="6" s="1"/>
  <c r="K43" i="10" s="1"/>
  <c r="W41" i="6" a="1"/>
  <c r="W41" i="6" s="1"/>
  <c r="K80" i="10" s="1"/>
  <c r="R96" i="6" a="1"/>
  <c r="R96" i="6" s="1"/>
  <c r="U57" i="6"/>
  <c r="V57" i="6" s="1"/>
  <c r="V55" i="6"/>
  <c r="W55" i="6" s="1" a="1"/>
  <c r="W55" i="6" s="1"/>
  <c r="K110" i="10" s="1"/>
  <c r="U86" i="6"/>
  <c r="W65" i="8"/>
  <c r="X65" i="8" s="1"/>
  <c r="S66" i="7"/>
  <c r="T66" i="7" s="1"/>
  <c r="X65" i="7"/>
  <c r="Y65" i="7" s="1"/>
  <c r="P87" i="6"/>
  <c r="W95" i="8"/>
  <c r="X95" i="8" s="1"/>
  <c r="S66" i="8"/>
  <c r="T66" i="8" s="1"/>
  <c r="P58" i="6"/>
  <c r="M59" i="6"/>
  <c r="X96" i="7"/>
  <c r="Y96" i="7" s="1"/>
  <c r="X97" i="7" s="1"/>
  <c r="S61" i="6"/>
  <c r="T61" i="6" s="1"/>
  <c r="AB64" i="8"/>
  <c r="AC64" i="8" s="1"/>
  <c r="N114" i="6"/>
  <c r="S11" i="7"/>
  <c r="T11" i="7" s="1"/>
  <c r="O42" i="6"/>
  <c r="S50" i="7"/>
  <c r="T50" i="7" s="1"/>
  <c r="S126" i="7"/>
  <c r="T126" i="7" s="1"/>
  <c r="P15" i="6"/>
  <c r="W11" i="8"/>
  <c r="X11" i="8" s="1"/>
  <c r="P30" i="4"/>
  <c r="N31" i="4" s="1"/>
  <c r="S78" i="8"/>
  <c r="T78" i="8" s="1"/>
  <c r="P43" i="6"/>
  <c r="O43" i="6" s="1"/>
  <c r="P114" i="6"/>
  <c r="O114" i="6" s="1"/>
  <c r="S126" i="8"/>
  <c r="T126" i="8" s="1"/>
  <c r="AB76" i="8"/>
  <c r="AC76" i="8" s="1"/>
  <c r="W49" i="8"/>
  <c r="X49" i="8" s="1"/>
  <c r="M115" i="6"/>
  <c r="L115" i="6" s="1"/>
  <c r="X125" i="7"/>
  <c r="Y125" i="7" s="1"/>
  <c r="Q113" i="6"/>
  <c r="U10" i="6"/>
  <c r="V10" i="6" s="1"/>
  <c r="W10" i="6" s="1" a="1"/>
  <c r="W10" i="6" s="1"/>
  <c r="K12" i="10" s="1"/>
  <c r="U6" i="6"/>
  <c r="V6" i="6" s="1"/>
  <c r="W6" i="6" s="1" a="1"/>
  <c r="W6" i="6" s="1"/>
  <c r="K11" i="10" s="1"/>
  <c r="S12" i="8"/>
  <c r="T12" i="8" s="1"/>
  <c r="X10" i="7"/>
  <c r="Y10" i="7" s="1"/>
  <c r="S18" i="6"/>
  <c r="T18" i="6" s="1"/>
  <c r="W77" i="8"/>
  <c r="X77" i="8" s="1"/>
  <c r="P26" i="1"/>
  <c r="N27" i="1" s="1"/>
  <c r="P27" i="1" s="1"/>
  <c r="N28" i="1" s="1"/>
  <c r="P28" i="1" s="1"/>
  <c r="N29" i="1" s="1"/>
  <c r="P29" i="1" s="1"/>
  <c r="N30" i="1" s="1"/>
  <c r="M16" i="6"/>
  <c r="N16" i="6" s="1"/>
  <c r="O16" i="6" s="1"/>
  <c r="AB10" i="8"/>
  <c r="AC10" i="8" s="1"/>
  <c r="S14" i="6"/>
  <c r="T14" i="6" s="1"/>
  <c r="S78" i="7"/>
  <c r="T78" i="7" s="1"/>
  <c r="P11" i="6"/>
  <c r="M12" i="6"/>
  <c r="AE42" i="8"/>
  <c r="AF41" i="8"/>
  <c r="AF18" i="8"/>
  <c r="AE19" i="8"/>
  <c r="AA19" i="7"/>
  <c r="AB19" i="7" s="1"/>
  <c r="W22" i="6" l="1" a="1"/>
  <c r="W22" i="6" s="1"/>
  <c r="K45" i="10" s="1"/>
  <c r="T55" i="13"/>
  <c r="T56" i="13"/>
  <c r="Y51" i="13"/>
  <c r="Z51" i="13" s="1"/>
  <c r="Y52" i="13"/>
  <c r="Z52" i="13" s="1"/>
  <c r="U51" i="13"/>
  <c r="S51" i="13"/>
  <c r="AF114" i="13"/>
  <c r="AG114" i="13" s="1" a="1"/>
  <c r="AG114" i="13" s="1"/>
  <c r="T21" i="13"/>
  <c r="Y17" i="13"/>
  <c r="Z17" i="13" s="1"/>
  <c r="Y18" i="13"/>
  <c r="Z18" i="13" s="1"/>
  <c r="T22" i="13"/>
  <c r="AF48" i="13"/>
  <c r="AG48" i="13" s="1" a="1"/>
  <c r="AG48" i="13" s="1"/>
  <c r="U118" i="13"/>
  <c r="S118" i="13"/>
  <c r="S18" i="13"/>
  <c r="U18" i="13"/>
  <c r="V86" i="13"/>
  <c r="X86" i="13"/>
  <c r="U91" i="13"/>
  <c r="S91" i="13"/>
  <c r="V87" i="13"/>
  <c r="X87" i="13"/>
  <c r="AF115" i="13"/>
  <c r="AG115" i="13" s="1" a="1"/>
  <c r="AG115" i="13" s="1"/>
  <c r="U17" i="13"/>
  <c r="S17" i="13"/>
  <c r="U52" i="13"/>
  <c r="S52" i="13"/>
  <c r="AF14" i="13"/>
  <c r="AG14" i="13" s="1" a="1"/>
  <c r="AG14" i="13" s="1"/>
  <c r="U90" i="13"/>
  <c r="S90" i="13"/>
  <c r="AG13" i="13" a="1"/>
  <c r="AG13" i="13" s="1"/>
  <c r="W66" i="8"/>
  <c r="X66" i="8" s="1"/>
  <c r="T120" i="13"/>
  <c r="Y118" i="13"/>
  <c r="Z118" i="13" s="1"/>
  <c r="AG47" i="13" a="1"/>
  <c r="AG47" i="13" s="1"/>
  <c r="X87" i="11"/>
  <c r="V87" i="11"/>
  <c r="X86" i="11"/>
  <c r="V86" i="11"/>
  <c r="AG83" i="11" a="1"/>
  <c r="AG83" i="11" s="1"/>
  <c r="O83" i="11"/>
  <c r="AG82" i="11" a="1"/>
  <c r="AG82" i="11" s="1"/>
  <c r="O82" i="11"/>
  <c r="Q56" i="11"/>
  <c r="S56" i="11" s="1"/>
  <c r="P56" i="11"/>
  <c r="Q52" i="11"/>
  <c r="S52" i="11" s="1"/>
  <c r="P52" i="11"/>
  <c r="Q22" i="11"/>
  <c r="S22" i="11" s="1"/>
  <c r="P22" i="11"/>
  <c r="Q18" i="11"/>
  <c r="S18" i="11" s="1"/>
  <c r="P18" i="11"/>
  <c r="S67" i="8"/>
  <c r="T67" i="8" s="1"/>
  <c r="P59" i="6"/>
  <c r="O59" i="6" s="1"/>
  <c r="X66" i="7"/>
  <c r="Y66" i="7" s="1"/>
  <c r="AB95" i="8"/>
  <c r="AC95" i="8" s="1"/>
  <c r="AB96" i="8" s="1"/>
  <c r="M60" i="6"/>
  <c r="L60" i="6" s="1"/>
  <c r="P30" i="2"/>
  <c r="N31" i="2" s="1"/>
  <c r="AC117" i="11" s="1"/>
  <c r="AD117" i="11" s="1"/>
  <c r="S67" i="7"/>
  <c r="T67" i="7" s="1"/>
  <c r="S87" i="6"/>
  <c r="T87" i="6" s="1"/>
  <c r="AG113" i="11" a="1"/>
  <c r="AG113" i="11" s="1"/>
  <c r="AG48" i="11" a="1"/>
  <c r="AG48" i="11" s="1"/>
  <c r="W96" i="6" a="1"/>
  <c r="W96" i="6" s="1"/>
  <c r="K46" i="10" s="1"/>
  <c r="AG111" i="11" a="1"/>
  <c r="AG111" i="11" s="1"/>
  <c r="AG10" i="11" a="1"/>
  <c r="AG10" i="11" s="1"/>
  <c r="U117" i="11"/>
  <c r="S117" i="11"/>
  <c r="S109" i="8"/>
  <c r="T109" i="8" s="1"/>
  <c r="T55" i="11"/>
  <c r="Y54" i="11"/>
  <c r="Z54" i="11" s="1"/>
  <c r="Y50" i="11"/>
  <c r="Z50" i="11" s="1"/>
  <c r="T51" i="11"/>
  <c r="U89" i="11"/>
  <c r="S89" i="11"/>
  <c r="Z119" i="11"/>
  <c r="M17" i="6"/>
  <c r="L17" i="6" s="1"/>
  <c r="T17" i="11"/>
  <c r="Y16" i="11"/>
  <c r="Z16" i="11" s="1"/>
  <c r="T21" i="11"/>
  <c r="Y20" i="11"/>
  <c r="Z20" i="11" s="1"/>
  <c r="AB124" i="8"/>
  <c r="AC124" i="8" s="1"/>
  <c r="Z116" i="11"/>
  <c r="U54" i="11"/>
  <c r="S54" i="11"/>
  <c r="Y117" i="11"/>
  <c r="T118" i="11"/>
  <c r="AF44" i="11"/>
  <c r="AG44" i="11" s="1" a="1"/>
  <c r="AG44" i="11" s="1"/>
  <c r="U16" i="11"/>
  <c r="S16" i="11"/>
  <c r="Z87" i="11"/>
  <c r="Z86" i="11"/>
  <c r="U50" i="11"/>
  <c r="S50" i="11"/>
  <c r="S88" i="11"/>
  <c r="U88" i="11"/>
  <c r="U20" i="11"/>
  <c r="S20" i="11"/>
  <c r="W29" i="8"/>
  <c r="X29" i="8" s="1"/>
  <c r="P98" i="6"/>
  <c r="Q98" i="6" s="1"/>
  <c r="W108" i="8"/>
  <c r="X108" i="8" s="1"/>
  <c r="S109" i="7"/>
  <c r="T109" i="7" s="1"/>
  <c r="M25" i="6"/>
  <c r="N25" i="6" s="1"/>
  <c r="O25" i="6" s="1"/>
  <c r="M99" i="6"/>
  <c r="N99" i="6" s="1"/>
  <c r="O99" i="6" s="1"/>
  <c r="X108" i="7"/>
  <c r="Y108" i="7" s="1"/>
  <c r="P30" i="3"/>
  <c r="N31" i="3" s="1"/>
  <c r="S23" i="6" s="1"/>
  <c r="T23" i="6" s="1"/>
  <c r="S30" i="8"/>
  <c r="T30" i="8" s="1"/>
  <c r="N24" i="6"/>
  <c r="O24" i="6" s="1"/>
  <c r="S30" i="7"/>
  <c r="T30" i="7" s="1"/>
  <c r="X29" i="7"/>
  <c r="Y29" i="7" s="1"/>
  <c r="L98" i="6"/>
  <c r="P24" i="6"/>
  <c r="Q24" i="6" s="1"/>
  <c r="P16" i="6"/>
  <c r="Q16" i="6" s="1"/>
  <c r="N44" i="6"/>
  <c r="V86" i="6"/>
  <c r="W86" i="6" s="1" a="1"/>
  <c r="W86" i="6" s="1"/>
  <c r="K113" i="10" s="1"/>
  <c r="Q11" i="6"/>
  <c r="Q15" i="6"/>
  <c r="W57" i="6" a="1"/>
  <c r="W57" i="6" s="1"/>
  <c r="K112" i="10" s="1"/>
  <c r="O58" i="6"/>
  <c r="Q58" i="6"/>
  <c r="Q87" i="6"/>
  <c r="O87" i="6"/>
  <c r="L59" i="6"/>
  <c r="N59" i="6"/>
  <c r="N115" i="6"/>
  <c r="Q43" i="6"/>
  <c r="Q114" i="6"/>
  <c r="AB48" i="8"/>
  <c r="AC48" i="8" s="1"/>
  <c r="S42" i="6"/>
  <c r="T42" i="6" s="1"/>
  <c r="S113" i="6"/>
  <c r="T113" i="6" s="1"/>
  <c r="P31" i="4"/>
  <c r="N32" i="4" s="1"/>
  <c r="P32" i="4" s="1"/>
  <c r="N33" i="4" s="1"/>
  <c r="P33" i="4" s="1"/>
  <c r="N34" i="4" s="1"/>
  <c r="L16" i="6"/>
  <c r="S13" i="8"/>
  <c r="T13" i="8" s="1"/>
  <c r="X11" i="7"/>
  <c r="Y11" i="7" s="1"/>
  <c r="P30" i="1"/>
  <c r="N31" i="1" s="1"/>
  <c r="W78" i="8"/>
  <c r="X78" i="8" s="1"/>
  <c r="S12" i="7"/>
  <c r="T12" i="7" s="1"/>
  <c r="M13" i="6"/>
  <c r="N13" i="6" s="1"/>
  <c r="O13" i="6" s="1"/>
  <c r="X78" i="7"/>
  <c r="Y78" i="7" s="1"/>
  <c r="S79" i="8"/>
  <c r="T79" i="8" s="1"/>
  <c r="W12" i="8"/>
  <c r="X12" i="8" s="1"/>
  <c r="S79" i="7"/>
  <c r="T79" i="7" s="1"/>
  <c r="P12" i="6"/>
  <c r="Q12" i="6" s="1"/>
  <c r="N12" i="6"/>
  <c r="O12" i="6" s="1"/>
  <c r="L12" i="6"/>
  <c r="AF19" i="8"/>
  <c r="AE20" i="8"/>
  <c r="AE44" i="8"/>
  <c r="AF42" i="8"/>
  <c r="AA20" i="7"/>
  <c r="AB20" i="7" s="1"/>
  <c r="N17" i="6" l="1"/>
  <c r="O17" i="6" s="1"/>
  <c r="X90" i="13"/>
  <c r="V90" i="13"/>
  <c r="X18" i="13"/>
  <c r="V18" i="13"/>
  <c r="S22" i="13"/>
  <c r="U22" i="13"/>
  <c r="V17" i="13"/>
  <c r="X17" i="13"/>
  <c r="Y91" i="13"/>
  <c r="Z91" i="13" s="1"/>
  <c r="T88" i="13"/>
  <c r="U88" i="13" s="1"/>
  <c r="T89" i="13"/>
  <c r="U89" i="13" s="1"/>
  <c r="Y90" i="13"/>
  <c r="Z90" i="13" s="1"/>
  <c r="X51" i="13"/>
  <c r="V51" i="13"/>
  <c r="S120" i="13"/>
  <c r="U120" i="13"/>
  <c r="X52" i="13"/>
  <c r="V52" i="13"/>
  <c r="U21" i="13"/>
  <c r="S21" i="13"/>
  <c r="X118" i="13"/>
  <c r="V118" i="13"/>
  <c r="S56" i="13"/>
  <c r="U56" i="13"/>
  <c r="V91" i="13"/>
  <c r="X91" i="13"/>
  <c r="U55" i="13"/>
  <c r="S55" i="13"/>
  <c r="X54" i="11"/>
  <c r="V54" i="11"/>
  <c r="X117" i="11"/>
  <c r="V117" i="11"/>
  <c r="X89" i="11"/>
  <c r="V89" i="11"/>
  <c r="X20" i="11"/>
  <c r="V20" i="11"/>
  <c r="X16" i="11"/>
  <c r="V16" i="11"/>
  <c r="X88" i="11"/>
  <c r="V88" i="11"/>
  <c r="X50" i="11"/>
  <c r="V50" i="11"/>
  <c r="Q59" i="6"/>
  <c r="N60" i="6"/>
  <c r="P31" i="2"/>
  <c r="N32" i="2" s="1"/>
  <c r="P32" i="2" s="1"/>
  <c r="N33" i="2" s="1"/>
  <c r="P33" i="2" s="1"/>
  <c r="N34" i="2" s="1"/>
  <c r="P60" i="6" s="1"/>
  <c r="S58" i="6"/>
  <c r="T58" i="6" s="1"/>
  <c r="AB65" i="8"/>
  <c r="AC65" i="8" s="1"/>
  <c r="U17" i="11"/>
  <c r="S17" i="11"/>
  <c r="W126" i="8"/>
  <c r="X126" i="8" s="1"/>
  <c r="Y89" i="11"/>
  <c r="T91" i="11"/>
  <c r="T90" i="11"/>
  <c r="Y88" i="11"/>
  <c r="U55" i="11"/>
  <c r="S55" i="11"/>
  <c r="Z117" i="11"/>
  <c r="AB117" i="11" s="1"/>
  <c r="L25" i="6"/>
  <c r="P31" i="1"/>
  <c r="N32" i="1" s="1"/>
  <c r="P32" i="1" s="1"/>
  <c r="N33" i="1" s="1"/>
  <c r="P33" i="1" s="1"/>
  <c r="N34" i="1" s="1"/>
  <c r="AB107" i="8"/>
  <c r="AC107" i="8" s="1"/>
  <c r="S118" i="11"/>
  <c r="U118" i="11"/>
  <c r="U21" i="11"/>
  <c r="S21" i="11"/>
  <c r="S51" i="11"/>
  <c r="U51" i="11"/>
  <c r="AB28" i="8"/>
  <c r="AC28" i="8" s="1"/>
  <c r="P31" i="3"/>
  <c r="N32" i="3" s="1"/>
  <c r="P32" i="3" s="1"/>
  <c r="N33" i="3" s="1"/>
  <c r="P33" i="3" s="1"/>
  <c r="N34" i="3" s="1"/>
  <c r="S97" i="6"/>
  <c r="T97" i="6" s="1"/>
  <c r="L99" i="6"/>
  <c r="R23" i="6" a="1"/>
  <c r="R23" i="6" s="1"/>
  <c r="R42" i="6" a="1"/>
  <c r="R42" i="6" s="1"/>
  <c r="R87" i="6" a="1"/>
  <c r="R87" i="6" s="1"/>
  <c r="R113" i="6" a="1"/>
  <c r="R113" i="6" s="1"/>
  <c r="M45" i="6"/>
  <c r="N45" i="6" s="1"/>
  <c r="M116" i="6"/>
  <c r="L116" i="6" s="1"/>
  <c r="W50" i="8"/>
  <c r="X50" i="8" s="1"/>
  <c r="X126" i="7"/>
  <c r="Y126" i="7" s="1"/>
  <c r="P44" i="6"/>
  <c r="O44" i="6" s="1"/>
  <c r="P34" i="4"/>
  <c r="N35" i="4" s="1"/>
  <c r="S123" i="8"/>
  <c r="T123" i="8" s="1"/>
  <c r="P115" i="6"/>
  <c r="O115" i="6" s="1"/>
  <c r="S127" i="7"/>
  <c r="T127" i="7" s="1"/>
  <c r="S51" i="7"/>
  <c r="T51" i="7" s="1"/>
  <c r="S47" i="8"/>
  <c r="T47" i="8" s="1"/>
  <c r="X50" i="7"/>
  <c r="Y50" i="7" s="1"/>
  <c r="AB11" i="8"/>
  <c r="AC11" i="8" s="1"/>
  <c r="S15" i="6"/>
  <c r="T15" i="6" s="1"/>
  <c r="AB77" i="8"/>
  <c r="AC77" i="8" s="1"/>
  <c r="S11" i="6"/>
  <c r="L13" i="6"/>
  <c r="AE45" i="8"/>
  <c r="AF44" i="8"/>
  <c r="AF20" i="8"/>
  <c r="AE21" i="8"/>
  <c r="AA21" i="7"/>
  <c r="AB21" i="7" s="1"/>
  <c r="S64" i="8" l="1"/>
  <c r="T64" i="8" s="1"/>
  <c r="R58" i="6" a="1"/>
  <c r="R58" i="6" s="1"/>
  <c r="M61" i="6"/>
  <c r="N61" i="6" s="1"/>
  <c r="P34" i="3"/>
  <c r="N35" i="3" s="1"/>
  <c r="Y55" i="13"/>
  <c r="Z55" i="13" s="1"/>
  <c r="Y56" i="13"/>
  <c r="Z56" i="13" s="1"/>
  <c r="T53" i="13"/>
  <c r="U53" i="13" s="1"/>
  <c r="T54" i="13"/>
  <c r="U54" i="13" s="1"/>
  <c r="Y118" i="11"/>
  <c r="Z118" i="11" s="1"/>
  <c r="AB118" i="11" s="1"/>
  <c r="Y120" i="13"/>
  <c r="Z120" i="13" s="1"/>
  <c r="AE116" i="13"/>
  <c r="T119" i="13"/>
  <c r="U119" i="13" s="1"/>
  <c r="AE116" i="11"/>
  <c r="AF116" i="11" s="1"/>
  <c r="AG116" i="11" s="1" a="1"/>
  <c r="AG116" i="11" s="1"/>
  <c r="X22" i="13"/>
  <c r="V22" i="13"/>
  <c r="M14" i="6"/>
  <c r="N14" i="6" s="1"/>
  <c r="O14" i="6" s="1"/>
  <c r="Y21" i="13"/>
  <c r="Z21" i="13" s="1"/>
  <c r="Y22" i="13"/>
  <c r="Z22" i="13" s="1"/>
  <c r="T19" i="13"/>
  <c r="U19" i="13" s="1"/>
  <c r="T20" i="13"/>
  <c r="U20" i="13" s="1"/>
  <c r="X55" i="13"/>
  <c r="V55" i="13"/>
  <c r="X21" i="13"/>
  <c r="V21" i="13"/>
  <c r="V89" i="13"/>
  <c r="X89" i="13"/>
  <c r="X88" i="13"/>
  <c r="V88" i="13"/>
  <c r="AE84" i="13"/>
  <c r="AE85" i="13"/>
  <c r="AE84" i="11"/>
  <c r="AF84" i="11" s="1"/>
  <c r="AG84" i="11" s="1" a="1"/>
  <c r="AG84" i="11" s="1"/>
  <c r="AE85" i="11"/>
  <c r="V56" i="13"/>
  <c r="X56" i="13"/>
  <c r="V120" i="13"/>
  <c r="X120" i="13"/>
  <c r="X51" i="11"/>
  <c r="V51" i="11"/>
  <c r="X17" i="11"/>
  <c r="V17" i="11"/>
  <c r="X55" i="11"/>
  <c r="V55" i="11"/>
  <c r="X118" i="11"/>
  <c r="V118" i="11"/>
  <c r="X21" i="11"/>
  <c r="V21" i="11"/>
  <c r="W67" i="8"/>
  <c r="X67" i="8" s="1"/>
  <c r="X67" i="7"/>
  <c r="Y67" i="7" s="1"/>
  <c r="S68" i="7"/>
  <c r="T68" i="7" s="1"/>
  <c r="P34" i="2"/>
  <c r="N35" i="2" s="1"/>
  <c r="T120" i="11"/>
  <c r="U120" i="11" s="1"/>
  <c r="U87" i="6"/>
  <c r="V87" i="6" s="1"/>
  <c r="W13" i="8"/>
  <c r="X13" i="8" s="1"/>
  <c r="S10" i="8"/>
  <c r="T10" i="8" s="1"/>
  <c r="X12" i="7"/>
  <c r="Y12" i="7" s="1"/>
  <c r="P17" i="6"/>
  <c r="Q17" i="6" s="1"/>
  <c r="S13" i="7"/>
  <c r="T13" i="7" s="1"/>
  <c r="S76" i="8"/>
  <c r="T76" i="8" s="1"/>
  <c r="M18" i="6"/>
  <c r="N18" i="6" s="1"/>
  <c r="O18" i="6" s="1"/>
  <c r="P34" i="1"/>
  <c r="N35" i="1" s="1"/>
  <c r="X79" i="7"/>
  <c r="Y79" i="7" s="1"/>
  <c r="W79" i="8"/>
  <c r="X79" i="8" s="1"/>
  <c r="P13" i="6"/>
  <c r="Q13" i="6" s="1"/>
  <c r="W30" i="8"/>
  <c r="X30" i="8" s="1"/>
  <c r="P25" i="6"/>
  <c r="Q25" i="6" s="1"/>
  <c r="P99" i="6"/>
  <c r="Q99" i="6" s="1"/>
  <c r="R97" i="6" a="1"/>
  <c r="R97" i="6" s="1"/>
  <c r="S31" i="7"/>
  <c r="T31" i="7" s="1"/>
  <c r="X109" i="7"/>
  <c r="Y109" i="7" s="1"/>
  <c r="X30" i="7"/>
  <c r="Y30" i="7" s="1"/>
  <c r="W109" i="8"/>
  <c r="X109" i="8" s="1"/>
  <c r="M26" i="6"/>
  <c r="L26" i="6" s="1"/>
  <c r="U97" i="6"/>
  <c r="V97" i="6" s="1"/>
  <c r="S80" i="7"/>
  <c r="T80" i="7" s="1"/>
  <c r="Y21" i="11"/>
  <c r="Z21" i="11" s="1"/>
  <c r="Y17" i="11"/>
  <c r="Z17" i="11" s="1"/>
  <c r="T22" i="11"/>
  <c r="T18" i="11"/>
  <c r="Z88" i="11"/>
  <c r="U90" i="11"/>
  <c r="U91" i="11"/>
  <c r="Z89" i="11"/>
  <c r="U113" i="6"/>
  <c r="V113" i="6" s="1"/>
  <c r="Y55" i="11"/>
  <c r="Z55" i="11" s="1"/>
  <c r="T56" i="11"/>
  <c r="T52" i="11"/>
  <c r="Y51" i="11"/>
  <c r="Z51" i="11" s="1"/>
  <c r="M100" i="6"/>
  <c r="S27" i="8"/>
  <c r="T27" i="8" s="1"/>
  <c r="S110" i="7"/>
  <c r="T110" i="7" s="1"/>
  <c r="S106" i="8"/>
  <c r="T106" i="8" s="1"/>
  <c r="P35" i="3"/>
  <c r="N36" i="3" s="1"/>
  <c r="U23" i="6"/>
  <c r="V23" i="6" s="1"/>
  <c r="W23" i="6" s="1" a="1"/>
  <c r="W23" i="6" s="1"/>
  <c r="K47" i="10" s="1"/>
  <c r="U42" i="6"/>
  <c r="V42" i="6" s="1"/>
  <c r="N116" i="6"/>
  <c r="P35" i="4"/>
  <c r="N36" i="4" s="1"/>
  <c r="Q44" i="6"/>
  <c r="L45" i="6"/>
  <c r="Q115" i="6"/>
  <c r="R11" i="6" a="1"/>
  <c r="R11" i="6" s="1"/>
  <c r="T11" i="6"/>
  <c r="R15" i="6" a="1"/>
  <c r="R15" i="6" s="1"/>
  <c r="O60" i="6"/>
  <c r="Q60" i="6"/>
  <c r="AF21" i="8"/>
  <c r="AE22" i="8"/>
  <c r="AF22" i="8" s="1"/>
  <c r="AE46" i="8"/>
  <c r="AF45" i="8"/>
  <c r="AA22" i="7"/>
  <c r="AB22" i="7" s="1"/>
  <c r="L61" i="6" l="1"/>
  <c r="AE117" i="13"/>
  <c r="AE119" i="11"/>
  <c r="AF119" i="11" s="1"/>
  <c r="AG119" i="11" s="1" a="1"/>
  <c r="AG119" i="11" s="1"/>
  <c r="AF116" i="13"/>
  <c r="AG116" i="13" s="1" a="1"/>
  <c r="AG116" i="13" s="1"/>
  <c r="AF85" i="13"/>
  <c r="AG85" i="13" s="1" a="1"/>
  <c r="AG85" i="13" s="1"/>
  <c r="X54" i="13"/>
  <c r="V54" i="13"/>
  <c r="X53" i="13"/>
  <c r="V53" i="13"/>
  <c r="AF84" i="13"/>
  <c r="AG84" i="13" s="1" a="1"/>
  <c r="AG84" i="13" s="1"/>
  <c r="U58" i="6"/>
  <c r="V58" i="6" s="1"/>
  <c r="L14" i="6"/>
  <c r="V20" i="13"/>
  <c r="X20" i="13"/>
  <c r="P35" i="2"/>
  <c r="N36" i="2" s="1"/>
  <c r="AC118" i="11" s="1"/>
  <c r="AD118" i="11" s="1"/>
  <c r="P35" i="1"/>
  <c r="N36" i="1" s="1"/>
  <c r="S16" i="6" s="1"/>
  <c r="R16" i="6" s="1" a="1"/>
  <c r="R16" i="6" s="1"/>
  <c r="AE15" i="13"/>
  <c r="AE16" i="13"/>
  <c r="AE19" i="11"/>
  <c r="AF19" i="11" s="1"/>
  <c r="AG19" i="11" s="1" a="1"/>
  <c r="AG19" i="11" s="1"/>
  <c r="AE15" i="11"/>
  <c r="AF15" i="11" s="1"/>
  <c r="AG15" i="11" s="1" a="1"/>
  <c r="AG15" i="11" s="1"/>
  <c r="V19" i="13"/>
  <c r="X19" i="13"/>
  <c r="V119" i="13"/>
  <c r="X119" i="13"/>
  <c r="AE49" i="13"/>
  <c r="AE50" i="13"/>
  <c r="AE53" i="11"/>
  <c r="AF53" i="11" s="1"/>
  <c r="AG53" i="11" s="1" a="1"/>
  <c r="AG53" i="11" s="1"/>
  <c r="AE49" i="11"/>
  <c r="AF49" i="11" s="1"/>
  <c r="AG49" i="11" s="1" a="1"/>
  <c r="AG49" i="11" s="1"/>
  <c r="X91" i="11"/>
  <c r="V91" i="11"/>
  <c r="X90" i="11"/>
  <c r="V90" i="11"/>
  <c r="X120" i="11"/>
  <c r="V120" i="11"/>
  <c r="W87" i="6" a="1"/>
  <c r="W87" i="6" s="1"/>
  <c r="K114" i="10" s="1"/>
  <c r="W113" i="6" a="1"/>
  <c r="W113" i="6" s="1"/>
  <c r="K83" i="10" s="1"/>
  <c r="L18" i="6"/>
  <c r="N26" i="6"/>
  <c r="O26" i="6" s="1"/>
  <c r="U11" i="6"/>
  <c r="V11" i="6" s="1"/>
  <c r="W97" i="6" a="1"/>
  <c r="W97" i="6" s="1"/>
  <c r="K48" i="10" s="1"/>
  <c r="U15" i="6"/>
  <c r="V15" i="6" s="1"/>
  <c r="AB125" i="8"/>
  <c r="AC125" i="8" s="1"/>
  <c r="U52" i="11"/>
  <c r="U56" i="11"/>
  <c r="U18" i="11"/>
  <c r="S98" i="6"/>
  <c r="T98" i="6" s="1"/>
  <c r="U22" i="11"/>
  <c r="AB108" i="8"/>
  <c r="AC108" i="8" s="1"/>
  <c r="AF85" i="11"/>
  <c r="AG85" i="11" s="1" a="1"/>
  <c r="AG85" i="11" s="1"/>
  <c r="S24" i="6"/>
  <c r="R24" i="6" s="1" a="1"/>
  <c r="R24" i="6" s="1"/>
  <c r="P36" i="3"/>
  <c r="N37" i="3" s="1"/>
  <c r="P37" i="3" s="1"/>
  <c r="N38" i="3" s="1"/>
  <c r="AB29" i="8"/>
  <c r="AC29" i="8" s="1"/>
  <c r="N100" i="6"/>
  <c r="O100" i="6" s="1"/>
  <c r="L100" i="6"/>
  <c r="W42" i="6" a="1"/>
  <c r="W42" i="6" s="1"/>
  <c r="K82" i="10" s="1"/>
  <c r="S43" i="6"/>
  <c r="T43" i="6" s="1"/>
  <c r="P36" i="4"/>
  <c r="N37" i="4" s="1"/>
  <c r="P37" i="4" s="1"/>
  <c r="N38" i="4" s="1"/>
  <c r="AB49" i="8"/>
  <c r="AC49" i="8" s="1"/>
  <c r="S114" i="6"/>
  <c r="T114" i="6" s="1"/>
  <c r="P36" i="2"/>
  <c r="N37" i="2" s="1"/>
  <c r="P37" i="2" s="1"/>
  <c r="N38" i="2" s="1"/>
  <c r="S59" i="6"/>
  <c r="AB66" i="8"/>
  <c r="AC66" i="8" s="1"/>
  <c r="AE47" i="8"/>
  <c r="AF46" i="8"/>
  <c r="AA23" i="7"/>
  <c r="AB23" i="7" s="1"/>
  <c r="AB12" i="8" l="1"/>
  <c r="AC12" i="8" s="1"/>
  <c r="S12" i="6"/>
  <c r="T12" i="6" s="1"/>
  <c r="T16" i="6"/>
  <c r="W58" i="6" a="1"/>
  <c r="W58" i="6" s="1"/>
  <c r="K115" i="10" s="1"/>
  <c r="AB78" i="8"/>
  <c r="AC78" i="8" s="1"/>
  <c r="P36" i="1"/>
  <c r="N37" i="1" s="1"/>
  <c r="P37" i="1" s="1"/>
  <c r="N38" i="1" s="1"/>
  <c r="Y18" i="11" s="1"/>
  <c r="Z18" i="11" s="1"/>
  <c r="P100" i="6"/>
  <c r="Q100" i="6" s="1"/>
  <c r="Y53" i="13"/>
  <c r="Z53" i="13" s="1"/>
  <c r="Y54" i="13"/>
  <c r="Z54" i="13" s="1"/>
  <c r="Y120" i="11"/>
  <c r="Z120" i="11" s="1"/>
  <c r="Y119" i="13"/>
  <c r="Z119" i="13" s="1"/>
  <c r="AF50" i="13"/>
  <c r="AG50" i="13" s="1" a="1"/>
  <c r="AG50" i="13" s="1"/>
  <c r="AF16" i="13"/>
  <c r="AG16" i="13" s="1" a="1"/>
  <c r="AG16" i="13" s="1"/>
  <c r="W123" i="8"/>
  <c r="X123" i="8" s="1"/>
  <c r="Y88" i="13"/>
  <c r="Y89" i="13"/>
  <c r="AF49" i="13"/>
  <c r="AG49" i="13" s="1" a="1"/>
  <c r="AG49" i="13" s="1"/>
  <c r="AF15" i="13"/>
  <c r="AG15" i="13" s="1" a="1"/>
  <c r="AG15" i="13" s="1"/>
  <c r="AF117" i="13"/>
  <c r="AG117" i="13" s="1" a="1"/>
  <c r="AG117" i="13" s="1"/>
  <c r="X56" i="11"/>
  <c r="V56" i="11"/>
  <c r="X18" i="11"/>
  <c r="V18" i="11"/>
  <c r="X52" i="11"/>
  <c r="V52" i="11"/>
  <c r="X22" i="11"/>
  <c r="V22" i="11"/>
  <c r="X13" i="7"/>
  <c r="Y13" i="7" s="1"/>
  <c r="X14" i="7" s="1"/>
  <c r="W11" i="6" a="1"/>
  <c r="W11" i="6" s="1"/>
  <c r="K13" i="10" s="1"/>
  <c r="W15" i="6" a="1"/>
  <c r="W15" i="6" s="1"/>
  <c r="K14" i="10" s="1"/>
  <c r="R98" i="6" a="1"/>
  <c r="R98" i="6" s="1"/>
  <c r="X51" i="7"/>
  <c r="Y51" i="7" s="1"/>
  <c r="X52" i="7" s="1"/>
  <c r="O22" i="11"/>
  <c r="P26" i="6"/>
  <c r="Q26" i="6" s="1"/>
  <c r="T24" i="6"/>
  <c r="X31" i="7"/>
  <c r="Y31" i="7" s="1"/>
  <c r="X32" i="7" s="1"/>
  <c r="X110" i="7"/>
  <c r="Y110" i="7" s="1"/>
  <c r="X111" i="7" s="1"/>
  <c r="P38" i="3"/>
  <c r="N39" i="3" s="1"/>
  <c r="P39" i="3" s="1"/>
  <c r="N40" i="3" s="1"/>
  <c r="W106" i="8"/>
  <c r="X106" i="8" s="1"/>
  <c r="O18" i="11"/>
  <c r="W27" i="8"/>
  <c r="X27" i="8" s="1"/>
  <c r="Y56" i="11"/>
  <c r="Z56" i="11" s="1"/>
  <c r="Y52" i="11"/>
  <c r="Z52" i="11" s="1"/>
  <c r="P116" i="6"/>
  <c r="Y91" i="11"/>
  <c r="Y90" i="11"/>
  <c r="P38" i="4"/>
  <c r="N39" i="4" s="1"/>
  <c r="P39" i="4" s="1"/>
  <c r="N40" i="4" s="1"/>
  <c r="R43" i="6" a="1"/>
  <c r="R43" i="6" s="1"/>
  <c r="R114" i="6" a="1"/>
  <c r="R114" i="6" s="1"/>
  <c r="P45" i="6"/>
  <c r="Q45" i="6" s="1"/>
  <c r="W47" i="8"/>
  <c r="X47" i="8" s="1"/>
  <c r="X127" i="7"/>
  <c r="Y127" i="7" s="1"/>
  <c r="X128" i="7" s="1"/>
  <c r="T59" i="6"/>
  <c r="R59" i="6" a="1"/>
  <c r="R59" i="6" s="1"/>
  <c r="X68" i="7"/>
  <c r="Y68" i="7" s="1"/>
  <c r="X69" i="7" s="1"/>
  <c r="W64" i="8"/>
  <c r="X64" i="8" s="1"/>
  <c r="P38" i="2"/>
  <c r="N39" i="2" s="1"/>
  <c r="P39" i="2" s="1"/>
  <c r="N40" i="2" s="1"/>
  <c r="P61" i="6"/>
  <c r="AE48" i="8"/>
  <c r="AF47" i="8"/>
  <c r="AA25" i="7"/>
  <c r="AB25" i="7" s="1"/>
  <c r="R12" i="6" l="1" a="1"/>
  <c r="R12" i="6" s="1"/>
  <c r="W76" i="8"/>
  <c r="X76" i="8" s="1"/>
  <c r="R100" i="6" a="1"/>
  <c r="R100" i="6" s="1"/>
  <c r="Y19" i="13"/>
  <c r="Z19" i="13" s="1"/>
  <c r="Y20" i="13"/>
  <c r="Z20" i="13" s="1"/>
  <c r="P14" i="6"/>
  <c r="Q14" i="6" s="1"/>
  <c r="R14" i="6" s="1" a="1"/>
  <c r="R14" i="6" s="1"/>
  <c r="W10" i="8"/>
  <c r="X10" i="8" s="1"/>
  <c r="Y22" i="11"/>
  <c r="Z22" i="11" s="1"/>
  <c r="X80" i="7"/>
  <c r="Y80" i="7" s="1"/>
  <c r="X81" i="7" s="1"/>
  <c r="P18" i="6"/>
  <c r="Q18" i="6" s="1"/>
  <c r="R18" i="6" s="1" a="1"/>
  <c r="R18" i="6" s="1"/>
  <c r="P38" i="1"/>
  <c r="N39" i="1" s="1"/>
  <c r="P39" i="1" s="1"/>
  <c r="N40" i="1" s="1"/>
  <c r="U43" i="6"/>
  <c r="V43" i="6" s="1"/>
  <c r="W43" i="6" s="1" a="1"/>
  <c r="W43" i="6" s="1"/>
  <c r="K84" i="10" s="1"/>
  <c r="AE86" i="13"/>
  <c r="AE87" i="13"/>
  <c r="AE86" i="11"/>
  <c r="AF86" i="11" s="1"/>
  <c r="AG86" i="11" s="1" a="1"/>
  <c r="AG86" i="11" s="1"/>
  <c r="AE87" i="11"/>
  <c r="AF87" i="11" s="1"/>
  <c r="AG87" i="11" s="1" a="1"/>
  <c r="AG87" i="11" s="1"/>
  <c r="AE118" i="13"/>
  <c r="AE117" i="11"/>
  <c r="AF117" i="11" s="1"/>
  <c r="AG117" i="11" s="1" a="1"/>
  <c r="AG117" i="11" s="1"/>
  <c r="Z89" i="13"/>
  <c r="Z88" i="13"/>
  <c r="U98" i="6"/>
  <c r="V98" i="6" s="1"/>
  <c r="W98" i="6" s="1" a="1"/>
  <c r="W98" i="6" s="1"/>
  <c r="K50" i="10" s="1"/>
  <c r="AE51" i="13"/>
  <c r="AE52" i="13"/>
  <c r="AE54" i="11"/>
  <c r="AF54" i="11" s="1"/>
  <c r="AG54" i="11" s="1" a="1"/>
  <c r="AG54" i="11" s="1"/>
  <c r="AE50" i="11"/>
  <c r="AF50" i="11" s="1"/>
  <c r="AG50" i="11" s="1" a="1"/>
  <c r="AG50" i="11" s="1"/>
  <c r="R26" i="6" a="1"/>
  <c r="R26" i="6" s="1"/>
  <c r="P40" i="3"/>
  <c r="N41" i="3" s="1"/>
  <c r="S99" i="6" s="1"/>
  <c r="R99" i="6" s="1" a="1"/>
  <c r="R99" i="6" s="1"/>
  <c r="U24" i="6"/>
  <c r="V24" i="6" s="1"/>
  <c r="W24" i="6" s="1" a="1"/>
  <c r="W24" i="6" s="1"/>
  <c r="K49" i="10" s="1"/>
  <c r="P40" i="4"/>
  <c r="N41" i="4" s="1"/>
  <c r="S115" i="6" s="1"/>
  <c r="T115" i="6" s="1"/>
  <c r="Z90" i="11"/>
  <c r="Z91" i="11"/>
  <c r="O52" i="11"/>
  <c r="Q116" i="6"/>
  <c r="O116" i="6"/>
  <c r="U114" i="6"/>
  <c r="V114" i="6" s="1"/>
  <c r="O56" i="11"/>
  <c r="O45" i="6"/>
  <c r="R45" i="6" s="1" a="1"/>
  <c r="R45" i="6" s="1"/>
  <c r="O61" i="6"/>
  <c r="Q61" i="6"/>
  <c r="P40" i="2"/>
  <c r="N41" i="2" s="1"/>
  <c r="U59" i="6"/>
  <c r="V59" i="6" s="1"/>
  <c r="AE49" i="8"/>
  <c r="AF48" i="8"/>
  <c r="AA26" i="7"/>
  <c r="AB26" i="7" s="1"/>
  <c r="AB30" i="8" l="1"/>
  <c r="AC30" i="8" s="1"/>
  <c r="AB31" i="8" s="1"/>
  <c r="AB109" i="8"/>
  <c r="AC109" i="8" s="1"/>
  <c r="AB110" i="8" s="1"/>
  <c r="P41" i="3"/>
  <c r="N42" i="3" s="1"/>
  <c r="P42" i="3" s="1"/>
  <c r="N43" i="3" s="1"/>
  <c r="P43" i="3" s="1"/>
  <c r="N44" i="3" s="1"/>
  <c r="P44" i="3" s="1"/>
  <c r="N45" i="3" s="1"/>
  <c r="AE55" i="13" s="1"/>
  <c r="AE18" i="13"/>
  <c r="AF18" i="13" s="1"/>
  <c r="AG18" i="13" s="1" a="1"/>
  <c r="AG18" i="13" s="1"/>
  <c r="U12" i="6"/>
  <c r="AE17" i="13"/>
  <c r="AF17" i="13" s="1"/>
  <c r="AG17" i="13" s="1" a="1"/>
  <c r="AG17" i="13" s="1"/>
  <c r="AE20" i="11"/>
  <c r="AF20" i="11" s="1"/>
  <c r="AG20" i="11" s="1" a="1"/>
  <c r="AG20" i="11" s="1"/>
  <c r="AE16" i="11"/>
  <c r="AF16" i="11" s="1"/>
  <c r="AG16" i="11" s="1" a="1"/>
  <c r="AG16" i="11" s="1"/>
  <c r="U16" i="6"/>
  <c r="V16" i="6" s="1"/>
  <c r="W16" i="6" s="1" a="1"/>
  <c r="W16" i="6" s="1"/>
  <c r="K16" i="10" s="1"/>
  <c r="P40" i="1"/>
  <c r="N41" i="1" s="1"/>
  <c r="U26" i="6"/>
  <c r="V26" i="6" s="1"/>
  <c r="S25" i="6"/>
  <c r="T25" i="6" s="1"/>
  <c r="U100" i="6"/>
  <c r="AE53" i="13"/>
  <c r="AE54" i="13"/>
  <c r="AE56" i="11"/>
  <c r="AF56" i="11" s="1"/>
  <c r="AE52" i="11"/>
  <c r="AF52" i="11" s="1"/>
  <c r="AF118" i="13"/>
  <c r="AG118" i="13" s="1" a="1"/>
  <c r="AG118" i="13" s="1"/>
  <c r="AE119" i="13"/>
  <c r="AE120" i="11"/>
  <c r="AF120" i="11" s="1"/>
  <c r="AE88" i="13"/>
  <c r="AE89" i="13"/>
  <c r="AF89" i="13" s="1"/>
  <c r="AE90" i="11"/>
  <c r="AF90" i="11" s="1"/>
  <c r="AE91" i="11"/>
  <c r="AF91" i="11" s="1"/>
  <c r="AF87" i="13"/>
  <c r="AG87" i="13" s="1" a="1"/>
  <c r="AG87" i="13" s="1"/>
  <c r="AF86" i="13"/>
  <c r="AG86" i="13" s="1" a="1"/>
  <c r="AG86" i="13" s="1"/>
  <c r="AF52" i="13"/>
  <c r="AG52" i="13" s="1" a="1"/>
  <c r="AG52" i="13" s="1"/>
  <c r="AF51" i="13"/>
  <c r="AG51" i="13" s="1" a="1"/>
  <c r="AG51" i="13" s="1"/>
  <c r="AB126" i="8"/>
  <c r="AC126" i="8" s="1"/>
  <c r="AB127" i="8" s="1"/>
  <c r="P41" i="4"/>
  <c r="N42" i="4" s="1"/>
  <c r="P42" i="4" s="1"/>
  <c r="N43" i="4" s="1"/>
  <c r="P43" i="4" s="1"/>
  <c r="N44" i="4" s="1"/>
  <c r="P44" i="4" s="1"/>
  <c r="N45" i="4" s="1"/>
  <c r="P45" i="4" s="1"/>
  <c r="N46" i="4" s="1"/>
  <c r="P46" i="4" s="1"/>
  <c r="N47" i="4" s="1"/>
  <c r="P47" i="4" s="1"/>
  <c r="N48" i="4" s="1"/>
  <c r="P48" i="4" s="1"/>
  <c r="N49" i="4" s="1"/>
  <c r="P49" i="4" s="1"/>
  <c r="N50" i="4" s="1"/>
  <c r="P50" i="4" s="1"/>
  <c r="N51" i="4" s="1"/>
  <c r="P51" i="4" s="1"/>
  <c r="N52" i="4" s="1"/>
  <c r="P52" i="4" s="1"/>
  <c r="N53" i="4" s="1"/>
  <c r="P53" i="4" s="1"/>
  <c r="N54" i="4" s="1"/>
  <c r="P54" i="4" s="1"/>
  <c r="N55" i="4" s="1"/>
  <c r="P55" i="4" s="1"/>
  <c r="N56" i="4" s="1"/>
  <c r="U45" i="6"/>
  <c r="V45" i="6" s="1"/>
  <c r="U116" i="6"/>
  <c r="V116" i="6" s="1"/>
  <c r="AB50" i="8"/>
  <c r="AC50" i="8" s="1"/>
  <c r="AB51" i="8" s="1"/>
  <c r="S44" i="6"/>
  <c r="T44" i="6" s="1"/>
  <c r="R116" i="6" a="1"/>
  <c r="R116" i="6" s="1"/>
  <c r="R115" i="6" a="1"/>
  <c r="R115" i="6" s="1"/>
  <c r="T99" i="6"/>
  <c r="W114" i="6" a="1"/>
  <c r="W114" i="6" s="1"/>
  <c r="K85" i="10" s="1"/>
  <c r="O91" i="11"/>
  <c r="O90" i="11"/>
  <c r="W59" i="6" a="1"/>
  <c r="W59" i="6" s="1"/>
  <c r="K116" i="10" s="1"/>
  <c r="R61" i="6" a="1"/>
  <c r="R61" i="6" s="1"/>
  <c r="U61" i="6"/>
  <c r="V61" i="6" s="1"/>
  <c r="AB67" i="8"/>
  <c r="AC67" i="8" s="1"/>
  <c r="AB68" i="8" s="1"/>
  <c r="P41" i="2"/>
  <c r="N42" i="2" s="1"/>
  <c r="P42" i="2" s="1"/>
  <c r="N43" i="2" s="1"/>
  <c r="P43" i="2" s="1"/>
  <c r="N44" i="2" s="1"/>
  <c r="P44" i="2" s="1"/>
  <c r="N45" i="2" s="1"/>
  <c r="S60" i="6"/>
  <c r="AE50" i="8"/>
  <c r="AF49" i="8"/>
  <c r="AA27" i="7"/>
  <c r="AB27" i="7" s="1"/>
  <c r="U25" i="6" l="1"/>
  <c r="V25" i="6" s="1"/>
  <c r="AE56" i="13"/>
  <c r="AF56" i="13" s="1"/>
  <c r="AG56" i="13" s="1" a="1"/>
  <c r="AG56" i="13" s="1"/>
  <c r="AE51" i="11"/>
  <c r="AF51" i="11" s="1"/>
  <c r="AG51" i="11" s="1" a="1"/>
  <c r="AG51" i="11" s="1"/>
  <c r="P45" i="3"/>
  <c r="N46" i="3" s="1"/>
  <c r="P46" i="3" s="1"/>
  <c r="N47" i="3" s="1"/>
  <c r="P47" i="3" s="1"/>
  <c r="N48" i="3" s="1"/>
  <c r="P48" i="3" s="1"/>
  <c r="N49" i="3" s="1"/>
  <c r="P49" i="3" s="1"/>
  <c r="N50" i="3" s="1"/>
  <c r="P50" i="3" s="1"/>
  <c r="N51" i="3" s="1"/>
  <c r="P51" i="3" s="1"/>
  <c r="N52" i="3" s="1"/>
  <c r="P52" i="3" s="1"/>
  <c r="N53" i="3" s="1"/>
  <c r="P53" i="3" s="1"/>
  <c r="N54" i="3" s="1"/>
  <c r="P54" i="3" s="1"/>
  <c r="N55" i="3" s="1"/>
  <c r="P55" i="3" s="1"/>
  <c r="N56" i="3" s="1"/>
  <c r="AE55" i="11"/>
  <c r="AF55" i="11" s="1"/>
  <c r="AG55" i="11" s="1" a="1"/>
  <c r="AG55" i="11" s="1"/>
  <c r="U99" i="6"/>
  <c r="V99" i="6" s="1"/>
  <c r="R25" i="6" a="1"/>
  <c r="R25" i="6" s="1"/>
  <c r="W25" i="6" s="1" a="1"/>
  <c r="W25" i="6" s="1"/>
  <c r="K53" i="10" s="1"/>
  <c r="AG56" i="11" a="1"/>
  <c r="AG56" i="11" s="1"/>
  <c r="AG52" i="11" a="1"/>
  <c r="AG52" i="11" s="1"/>
  <c r="AE18" i="11"/>
  <c r="P41" i="1"/>
  <c r="N42" i="1" s="1"/>
  <c r="P42" i="1" s="1"/>
  <c r="N43" i="1" s="1"/>
  <c r="P43" i="1" s="1"/>
  <c r="N44" i="1" s="1"/>
  <c r="P44" i="1" s="1"/>
  <c r="N45" i="1" s="1"/>
  <c r="S13" i="6"/>
  <c r="S17" i="6"/>
  <c r="U14" i="6"/>
  <c r="AB79" i="8"/>
  <c r="AC79" i="8" s="1"/>
  <c r="AB80" i="8" s="1"/>
  <c r="U18" i="6"/>
  <c r="V18" i="6" s="1"/>
  <c r="W18" i="6" s="1" a="1"/>
  <c r="W18" i="6" s="1"/>
  <c r="K18" i="10" s="1"/>
  <c r="AE19" i="13"/>
  <c r="AE22" i="11"/>
  <c r="AF22" i="11" s="1"/>
  <c r="AG22" i="11" s="1" a="1"/>
  <c r="AG22" i="11" s="1"/>
  <c r="AE20" i="13"/>
  <c r="AB13" i="8"/>
  <c r="AC13" i="8" s="1"/>
  <c r="AB14" i="8" s="1"/>
  <c r="W26" i="6" a="1"/>
  <c r="W26" i="6" s="1"/>
  <c r="K51" i="10" s="1"/>
  <c r="V12" i="6"/>
  <c r="W12" i="6" s="1" a="1"/>
  <c r="W12" i="6" s="1"/>
  <c r="K15" i="10" s="1"/>
  <c r="AF55" i="13"/>
  <c r="AG55" i="13" s="1" a="1"/>
  <c r="AG55" i="13" s="1"/>
  <c r="AF119" i="13"/>
  <c r="AG119" i="13" s="1" a="1"/>
  <c r="AG119" i="13" s="1"/>
  <c r="AE120" i="13"/>
  <c r="AE118" i="11"/>
  <c r="AF118" i="11" s="1"/>
  <c r="AG118" i="11" s="1" a="1"/>
  <c r="AG118" i="11" s="1"/>
  <c r="S130" i="8"/>
  <c r="T130" i="8" s="1"/>
  <c r="T93" i="13"/>
  <c r="T92" i="13"/>
  <c r="AF88" i="13"/>
  <c r="AG88" i="13" s="1" a="1"/>
  <c r="AG88" i="13" s="1"/>
  <c r="AF54" i="13"/>
  <c r="AG54" i="13" s="1" a="1"/>
  <c r="AG54" i="13" s="1"/>
  <c r="AE91" i="13"/>
  <c r="AE90" i="13"/>
  <c r="AE88" i="11"/>
  <c r="AF88" i="11" s="1"/>
  <c r="AG88" i="11" s="1" a="1"/>
  <c r="AG88" i="11" s="1"/>
  <c r="AE89" i="11"/>
  <c r="AF89" i="11" s="1"/>
  <c r="AG89" i="11" s="1" a="1"/>
  <c r="AG89" i="11" s="1"/>
  <c r="AF53" i="13"/>
  <c r="AG53" i="13" s="1" a="1"/>
  <c r="AG53" i="13" s="1"/>
  <c r="V100" i="6"/>
  <c r="W100" i="6" s="1" a="1"/>
  <c r="W100" i="6" s="1"/>
  <c r="K52" i="10" s="1"/>
  <c r="S113" i="8"/>
  <c r="T113" i="8" s="1"/>
  <c r="T58" i="13"/>
  <c r="T57" i="13"/>
  <c r="AG89" i="13" a="1"/>
  <c r="AG89" i="13" s="1"/>
  <c r="U44" i="6"/>
  <c r="V44" i="6" s="1"/>
  <c r="U115" i="6"/>
  <c r="V115" i="6" s="1"/>
  <c r="W115" i="6" s="1" a="1"/>
  <c r="W115" i="6" s="1"/>
  <c r="K89" i="10" s="1"/>
  <c r="R44" i="6" a="1"/>
  <c r="R44" i="6" s="1"/>
  <c r="AG91" i="11" a="1"/>
  <c r="AG91" i="11" s="1"/>
  <c r="AG90" i="11" a="1"/>
  <c r="AG90" i="11" s="1"/>
  <c r="S119" i="6"/>
  <c r="T119" i="6" s="1"/>
  <c r="S129" i="7"/>
  <c r="T129" i="7" s="1"/>
  <c r="S54" i="8"/>
  <c r="T54" i="8" s="1"/>
  <c r="M101" i="6"/>
  <c r="N101" i="6" s="1"/>
  <c r="O101" i="6" s="1"/>
  <c r="W116" i="6" a="1"/>
  <c r="W116" i="6" s="1"/>
  <c r="K87" i="10" s="1"/>
  <c r="W45" i="6" a="1"/>
  <c r="W45" i="6" s="1"/>
  <c r="K86" i="10" s="1"/>
  <c r="AB52" i="8"/>
  <c r="AC52" i="8" s="1"/>
  <c r="M46" i="6"/>
  <c r="L46" i="6" s="1"/>
  <c r="W99" i="6" a="1"/>
  <c r="W99" i="6" s="1"/>
  <c r="K54" i="10" s="1"/>
  <c r="AB32" i="8"/>
  <c r="AC32" i="8" s="1"/>
  <c r="M27" i="6"/>
  <c r="L27" i="6" s="1"/>
  <c r="S33" i="7"/>
  <c r="T33" i="7" s="1"/>
  <c r="S112" i="7"/>
  <c r="T112" i="7" s="1"/>
  <c r="S103" i="6"/>
  <c r="T103" i="6" s="1"/>
  <c r="AB111" i="8"/>
  <c r="AC110" i="8" s="1"/>
  <c r="P56" i="3"/>
  <c r="N57" i="3" s="1"/>
  <c r="P57" i="3" s="1"/>
  <c r="N58" i="3" s="1"/>
  <c r="P58" i="3" s="1"/>
  <c r="N59" i="3" s="1"/>
  <c r="P59" i="3" s="1"/>
  <c r="N60" i="3" s="1"/>
  <c r="S34" i="8"/>
  <c r="T34" i="8" s="1"/>
  <c r="T93" i="11"/>
  <c r="T92" i="11"/>
  <c r="S48" i="6"/>
  <c r="T48" i="6" s="1"/>
  <c r="P56" i="4"/>
  <c r="N57" i="4" s="1"/>
  <c r="P57" i="4" s="1"/>
  <c r="N58" i="4" s="1"/>
  <c r="P58" i="4" s="1"/>
  <c r="N59" i="4" s="1"/>
  <c r="P59" i="4" s="1"/>
  <c r="N60" i="4" s="1"/>
  <c r="S53" i="7"/>
  <c r="T53" i="7" s="1"/>
  <c r="M117" i="6"/>
  <c r="N117" i="6" s="1"/>
  <c r="AB128" i="8"/>
  <c r="AC128" i="8" s="1"/>
  <c r="S29" i="6"/>
  <c r="T29" i="6" s="1"/>
  <c r="T61" i="11"/>
  <c r="T57" i="11"/>
  <c r="AG120" i="11" a="1"/>
  <c r="AG120" i="11" s="1"/>
  <c r="W61" i="6" a="1"/>
  <c r="W61" i="6" s="1"/>
  <c r="K117" i="10" s="1"/>
  <c r="T60" i="6"/>
  <c r="R60" i="6" a="1"/>
  <c r="R60" i="6" s="1"/>
  <c r="P45" i="2"/>
  <c r="N46" i="2" s="1"/>
  <c r="P46" i="2" s="1"/>
  <c r="N47" i="2" s="1"/>
  <c r="T121" i="13" s="1"/>
  <c r="U60" i="6"/>
  <c r="V60" i="6" s="1"/>
  <c r="AF50" i="8"/>
  <c r="AE52" i="8"/>
  <c r="AA28" i="7"/>
  <c r="AB28" i="7" s="1"/>
  <c r="W44" i="6" l="1" a="1"/>
  <c r="W44" i="6" s="1"/>
  <c r="K88" i="10" s="1"/>
  <c r="AF19" i="13"/>
  <c r="AG19" i="13" s="1" a="1"/>
  <c r="AG19" i="13" s="1"/>
  <c r="V14" i="6"/>
  <c r="W14" i="6" s="1" a="1"/>
  <c r="W14" i="6" s="1"/>
  <c r="K17" i="10" s="1"/>
  <c r="T17" i="6"/>
  <c r="R17" i="6" a="1"/>
  <c r="R17" i="6" s="1"/>
  <c r="T13" i="6"/>
  <c r="R13" i="6" a="1"/>
  <c r="R13" i="6" s="1"/>
  <c r="AF20" i="13"/>
  <c r="AG20" i="13" s="1" a="1"/>
  <c r="AG20" i="13" s="1"/>
  <c r="AE22" i="13"/>
  <c r="AF22" i="13" s="1"/>
  <c r="AG22" i="13" s="1" a="1"/>
  <c r="AG22" i="13" s="1"/>
  <c r="AE21" i="13"/>
  <c r="AF21" i="13" s="1"/>
  <c r="AG21" i="13" s="1" a="1"/>
  <c r="AG21" i="13" s="1"/>
  <c r="AE21" i="11"/>
  <c r="AF21" i="11" s="1"/>
  <c r="AG21" i="11" s="1" a="1"/>
  <c r="AG21" i="11" s="1"/>
  <c r="AE17" i="11"/>
  <c r="AF17" i="11" s="1"/>
  <c r="AG17" i="11" s="1" a="1"/>
  <c r="AG17" i="11" s="1"/>
  <c r="U13" i="6"/>
  <c r="V13" i="6" s="1"/>
  <c r="U17" i="6"/>
  <c r="V17" i="6" s="1"/>
  <c r="P45" i="1"/>
  <c r="N46" i="1" s="1"/>
  <c r="P46" i="1" s="1"/>
  <c r="N47" i="1" s="1"/>
  <c r="P47" i="1" s="1"/>
  <c r="N48" i="1" s="1"/>
  <c r="P48" i="1" s="1"/>
  <c r="N49" i="1" s="1"/>
  <c r="P49" i="1" s="1"/>
  <c r="N50" i="1" s="1"/>
  <c r="P50" i="1" s="1"/>
  <c r="N51" i="1" s="1"/>
  <c r="P51" i="1" s="1"/>
  <c r="N52" i="1" s="1"/>
  <c r="P52" i="1" s="1"/>
  <c r="N53" i="1" s="1"/>
  <c r="P53" i="1" s="1"/>
  <c r="N54" i="1" s="1"/>
  <c r="P54" i="1" s="1"/>
  <c r="N55" i="1" s="1"/>
  <c r="P55" i="1" s="1"/>
  <c r="N56" i="1" s="1"/>
  <c r="P56" i="1" s="1"/>
  <c r="N57" i="1" s="1"/>
  <c r="P57" i="1" s="1"/>
  <c r="N58" i="1" s="1"/>
  <c r="AF18" i="11"/>
  <c r="AG18" i="11" s="1" a="1"/>
  <c r="AG18" i="11" s="1"/>
  <c r="S57" i="13"/>
  <c r="U57" i="13"/>
  <c r="AF91" i="13"/>
  <c r="AG91" i="13" s="1" a="1"/>
  <c r="AG91" i="13" s="1"/>
  <c r="P46" i="6"/>
  <c r="O46" i="6" s="1"/>
  <c r="T97" i="13"/>
  <c r="T96" i="13"/>
  <c r="Y93" i="13"/>
  <c r="Z93" i="13" s="1"/>
  <c r="Y92" i="13"/>
  <c r="Z92" i="13" s="1"/>
  <c r="U58" i="13"/>
  <c r="S58" i="13"/>
  <c r="AF120" i="13"/>
  <c r="AG120" i="13" s="1" a="1"/>
  <c r="AG120" i="13" s="1"/>
  <c r="Y61" i="11"/>
  <c r="Z61" i="11" s="1"/>
  <c r="Y57" i="13"/>
  <c r="Z57" i="13" s="1"/>
  <c r="T62" i="13"/>
  <c r="Y58" i="13"/>
  <c r="Z58" i="13" s="1"/>
  <c r="T61" i="13"/>
  <c r="U92" i="13"/>
  <c r="S92" i="13"/>
  <c r="U121" i="13"/>
  <c r="S121" i="13"/>
  <c r="AF90" i="13"/>
  <c r="AG90" i="13" s="1" a="1"/>
  <c r="AG90" i="13" s="1"/>
  <c r="U93" i="13"/>
  <c r="S93" i="13"/>
  <c r="Q97" i="11"/>
  <c r="S97" i="11" s="1"/>
  <c r="P97" i="11"/>
  <c r="Q96" i="11"/>
  <c r="S96" i="11" s="1"/>
  <c r="P96" i="11"/>
  <c r="Q63" i="11"/>
  <c r="S63" i="11" s="1"/>
  <c r="P63" i="11"/>
  <c r="Q59" i="11"/>
  <c r="S59" i="11" s="1"/>
  <c r="P59" i="11"/>
  <c r="AC51" i="8"/>
  <c r="Q28" i="11"/>
  <c r="S28" i="11" s="1"/>
  <c r="P28" i="11"/>
  <c r="Q25" i="11"/>
  <c r="S25" i="11" s="1"/>
  <c r="P25" i="11"/>
  <c r="N46" i="6"/>
  <c r="M28" i="6"/>
  <c r="L28" i="6" s="1"/>
  <c r="M47" i="6"/>
  <c r="L47" i="6" s="1"/>
  <c r="X129" i="7"/>
  <c r="Y129" i="7" s="1"/>
  <c r="W54" i="8"/>
  <c r="X54" i="8" s="1"/>
  <c r="AC31" i="8"/>
  <c r="S131" i="8"/>
  <c r="T131" i="8" s="1"/>
  <c r="L101" i="6"/>
  <c r="N27" i="6"/>
  <c r="O27" i="6" s="1"/>
  <c r="L117" i="6"/>
  <c r="AC127" i="8"/>
  <c r="Y57" i="11"/>
  <c r="Z57" i="11" s="1"/>
  <c r="T58" i="11"/>
  <c r="U58" i="11" s="1"/>
  <c r="T62" i="11"/>
  <c r="U62" i="11" s="1"/>
  <c r="AC111" i="8"/>
  <c r="S113" i="7"/>
  <c r="T113" i="7" s="1"/>
  <c r="W113" i="8"/>
  <c r="X113" i="8" s="1"/>
  <c r="S35" i="8"/>
  <c r="T35" i="8" s="1"/>
  <c r="W34" i="8"/>
  <c r="X34" i="8" s="1"/>
  <c r="S34" i="7"/>
  <c r="T34" i="7" s="1"/>
  <c r="X112" i="7"/>
  <c r="M102" i="6"/>
  <c r="P60" i="3"/>
  <c r="N61" i="3" s="1"/>
  <c r="S114" i="8"/>
  <c r="T114" i="8" s="1"/>
  <c r="X33" i="7"/>
  <c r="P101" i="6"/>
  <c r="Q101" i="6" s="1"/>
  <c r="P27" i="6"/>
  <c r="Q27" i="6" s="1"/>
  <c r="X53" i="7"/>
  <c r="Y52" i="7" s="1"/>
  <c r="S54" i="7"/>
  <c r="T54" i="7" s="1"/>
  <c r="S130" i="7"/>
  <c r="T130" i="7" s="1"/>
  <c r="W130" i="8"/>
  <c r="X130" i="8" s="1"/>
  <c r="S55" i="8"/>
  <c r="T55" i="8" s="1"/>
  <c r="P117" i="6"/>
  <c r="O117" i="6" s="1"/>
  <c r="M118" i="6"/>
  <c r="N118" i="6" s="1"/>
  <c r="P60" i="4"/>
  <c r="N61" i="4" s="1"/>
  <c r="U61" i="11"/>
  <c r="S61" i="11"/>
  <c r="Y93" i="11"/>
  <c r="T95" i="11"/>
  <c r="T94" i="11"/>
  <c r="Y92" i="11"/>
  <c r="T122" i="11"/>
  <c r="U92" i="11"/>
  <c r="S92" i="11"/>
  <c r="U93" i="11"/>
  <c r="S93" i="11"/>
  <c r="U57" i="11"/>
  <c r="S57" i="11"/>
  <c r="W60" i="6" a="1"/>
  <c r="W60" i="6" s="1"/>
  <c r="K118" i="10" s="1"/>
  <c r="S98" i="7"/>
  <c r="T98" i="7" s="1"/>
  <c r="S99" i="8"/>
  <c r="T99" i="8" s="1"/>
  <c r="P47" i="2"/>
  <c r="N48" i="2" s="1"/>
  <c r="P48" i="2" s="1"/>
  <c r="N49" i="2" s="1"/>
  <c r="P49" i="2" s="1"/>
  <c r="N50" i="2" s="1"/>
  <c r="P50" i="2" s="1"/>
  <c r="N51" i="2" s="1"/>
  <c r="M88" i="6"/>
  <c r="AB97" i="8"/>
  <c r="S90" i="6"/>
  <c r="T90" i="6" s="1"/>
  <c r="AE53" i="8"/>
  <c r="AF52" i="8"/>
  <c r="AA29" i="7"/>
  <c r="AB29" i="7" s="1"/>
  <c r="Q46" i="6" l="1"/>
  <c r="W13" i="6" a="1"/>
  <c r="W13" i="6" s="1"/>
  <c r="K19" i="10" s="1"/>
  <c r="W17" i="6" a="1"/>
  <c r="W17" i="6" s="1"/>
  <c r="K20" i="10" s="1"/>
  <c r="T23" i="13"/>
  <c r="S16" i="8"/>
  <c r="T16" i="8" s="1"/>
  <c r="AB81" i="8"/>
  <c r="S83" i="8"/>
  <c r="T83" i="8" s="1"/>
  <c r="M68" i="6"/>
  <c r="T24" i="13"/>
  <c r="S67" i="6"/>
  <c r="T67" i="6" s="1"/>
  <c r="AB15" i="8"/>
  <c r="M65" i="6"/>
  <c r="S82" i="7"/>
  <c r="T82" i="7" s="1"/>
  <c r="S15" i="7"/>
  <c r="T15" i="7" s="1"/>
  <c r="T23" i="11"/>
  <c r="P58" i="1"/>
  <c r="N59" i="1" s="1"/>
  <c r="P59" i="1" s="1"/>
  <c r="N60" i="1" s="1"/>
  <c r="P60" i="1" s="1"/>
  <c r="N61" i="1" s="1"/>
  <c r="P61" i="1" s="1"/>
  <c r="N62" i="1" s="1"/>
  <c r="T26" i="11"/>
  <c r="S70" i="6"/>
  <c r="T70" i="6" s="1"/>
  <c r="Y121" i="13"/>
  <c r="Z121" i="13" s="1"/>
  <c r="T123" i="13"/>
  <c r="X92" i="13"/>
  <c r="V92" i="13"/>
  <c r="S96" i="13"/>
  <c r="U96" i="13"/>
  <c r="U61" i="13"/>
  <c r="S61" i="13"/>
  <c r="S97" i="13"/>
  <c r="U97" i="13"/>
  <c r="U62" i="13"/>
  <c r="S62" i="13"/>
  <c r="X58" i="13"/>
  <c r="V58" i="13"/>
  <c r="X57" i="13"/>
  <c r="V57" i="13"/>
  <c r="X93" i="13"/>
  <c r="V93" i="13"/>
  <c r="X121" i="13"/>
  <c r="V121" i="13"/>
  <c r="X62" i="11"/>
  <c r="V62" i="11"/>
  <c r="X61" i="11"/>
  <c r="V61" i="11"/>
  <c r="X58" i="11"/>
  <c r="V58" i="11"/>
  <c r="X92" i="11"/>
  <c r="V92" i="11"/>
  <c r="X57" i="11"/>
  <c r="V57" i="11"/>
  <c r="X93" i="11"/>
  <c r="V93" i="11"/>
  <c r="Q99" i="11"/>
  <c r="S99" i="11" s="1"/>
  <c r="P99" i="11"/>
  <c r="N47" i="6"/>
  <c r="N28" i="6"/>
  <c r="O28" i="6" s="1"/>
  <c r="Q29" i="11"/>
  <c r="S29" i="11" s="1"/>
  <c r="P29" i="11"/>
  <c r="Y128" i="7"/>
  <c r="S58" i="11"/>
  <c r="Y53" i="7"/>
  <c r="S62" i="11"/>
  <c r="L118" i="6"/>
  <c r="S120" i="6"/>
  <c r="T120" i="6" s="1"/>
  <c r="Q117" i="6"/>
  <c r="AB53" i="8"/>
  <c r="AC53" i="8" s="1"/>
  <c r="P61" i="4"/>
  <c r="N62" i="4" s="1"/>
  <c r="P62" i="4" s="1"/>
  <c r="N63" i="4" s="1"/>
  <c r="P63" i="4" s="1"/>
  <c r="N64" i="4" s="1"/>
  <c r="Y95" i="11" s="1"/>
  <c r="S49" i="6"/>
  <c r="T49" i="6" s="1"/>
  <c r="P61" i="3"/>
  <c r="N62" i="3" s="1"/>
  <c r="P62" i="3" s="1"/>
  <c r="N63" i="3" s="1"/>
  <c r="P63" i="3" s="1"/>
  <c r="N64" i="3" s="1"/>
  <c r="AB112" i="8"/>
  <c r="AC112" i="8" s="1"/>
  <c r="AB33" i="8"/>
  <c r="AC33" i="8" s="1"/>
  <c r="S30" i="6"/>
  <c r="T30" i="6" s="1"/>
  <c r="S104" i="6"/>
  <c r="T104" i="6" s="1"/>
  <c r="N102" i="6"/>
  <c r="O102" i="6" s="1"/>
  <c r="L102" i="6"/>
  <c r="Y112" i="7"/>
  <c r="Y111" i="7"/>
  <c r="Y33" i="7"/>
  <c r="Y32" i="7"/>
  <c r="AB129" i="8"/>
  <c r="AC129" i="8" s="1"/>
  <c r="U95" i="11"/>
  <c r="S95" i="11"/>
  <c r="Z93" i="11"/>
  <c r="S122" i="11"/>
  <c r="U122" i="11"/>
  <c r="T123" i="11"/>
  <c r="Y122" i="11"/>
  <c r="Z92" i="11"/>
  <c r="U94" i="11"/>
  <c r="S94" i="11"/>
  <c r="AC96" i="8"/>
  <c r="AC97" i="8"/>
  <c r="L88" i="6"/>
  <c r="N88" i="6"/>
  <c r="S100" i="8"/>
  <c r="T100" i="8" s="1"/>
  <c r="W99" i="8"/>
  <c r="X99" i="8" s="1"/>
  <c r="P88" i="6"/>
  <c r="P51" i="2"/>
  <c r="N52" i="2" s="1"/>
  <c r="M89" i="6"/>
  <c r="X98" i="7"/>
  <c r="S99" i="7"/>
  <c r="T99" i="7" s="1"/>
  <c r="AE54" i="8"/>
  <c r="AF53" i="8"/>
  <c r="AA30" i="7"/>
  <c r="AB30" i="7" s="1"/>
  <c r="S26" i="11" l="1"/>
  <c r="U26" i="11"/>
  <c r="U24" i="13"/>
  <c r="S24" i="13"/>
  <c r="X15" i="7"/>
  <c r="M69" i="6"/>
  <c r="P68" i="6"/>
  <c r="Q68" i="6" s="1"/>
  <c r="W16" i="8"/>
  <c r="X16" i="8" s="1"/>
  <c r="P65" i="6"/>
  <c r="Q65" i="6" s="1"/>
  <c r="T27" i="11"/>
  <c r="M66" i="6"/>
  <c r="S84" i="8"/>
  <c r="T84" i="8" s="1"/>
  <c r="Y23" i="11"/>
  <c r="Z23" i="11" s="1"/>
  <c r="S83" i="7"/>
  <c r="T83" i="7" s="1"/>
  <c r="Y23" i="13"/>
  <c r="Z23" i="13" s="1"/>
  <c r="Y26" i="11"/>
  <c r="Z26" i="11" s="1"/>
  <c r="W83" i="8"/>
  <c r="X83" i="8" s="1"/>
  <c r="P62" i="1"/>
  <c r="N63" i="1" s="1"/>
  <c r="T28" i="13"/>
  <c r="T24" i="11"/>
  <c r="X82" i="7"/>
  <c r="S16" i="7"/>
  <c r="T16" i="7" s="1"/>
  <c r="Y24" i="13"/>
  <c r="Z24" i="13" s="1"/>
  <c r="T27" i="13"/>
  <c r="S17" i="8"/>
  <c r="T17" i="8" s="1"/>
  <c r="N68" i="6"/>
  <c r="O68" i="6" s="1"/>
  <c r="L68" i="6"/>
  <c r="S23" i="11"/>
  <c r="U23" i="11"/>
  <c r="AC81" i="8"/>
  <c r="AC80" i="8"/>
  <c r="L65" i="6"/>
  <c r="N65" i="6"/>
  <c r="O65" i="6" s="1"/>
  <c r="S23" i="13"/>
  <c r="U23" i="13"/>
  <c r="AC14" i="8"/>
  <c r="AC15" i="8"/>
  <c r="X96" i="13"/>
  <c r="V96" i="13"/>
  <c r="X97" i="13"/>
  <c r="V97" i="13"/>
  <c r="T59" i="13"/>
  <c r="U59" i="13" s="1"/>
  <c r="Y62" i="13"/>
  <c r="Z62" i="13" s="1"/>
  <c r="Y61" i="13"/>
  <c r="Z61" i="13" s="1"/>
  <c r="T60" i="13"/>
  <c r="U60" i="13" s="1"/>
  <c r="T97" i="11"/>
  <c r="U97" i="11" s="1"/>
  <c r="T95" i="13"/>
  <c r="U95" i="13" s="1"/>
  <c r="Y97" i="13"/>
  <c r="Z97" i="13" s="1"/>
  <c r="Y96" i="13"/>
  <c r="Z96" i="13" s="1"/>
  <c r="T94" i="13"/>
  <c r="U94" i="13" s="1"/>
  <c r="V61" i="13"/>
  <c r="X61" i="13"/>
  <c r="U123" i="13"/>
  <c r="S123" i="13"/>
  <c r="V62" i="13"/>
  <c r="X62" i="13"/>
  <c r="X95" i="11"/>
  <c r="V95" i="11"/>
  <c r="X122" i="11"/>
  <c r="V122" i="11"/>
  <c r="X94" i="11"/>
  <c r="V94" i="11"/>
  <c r="Q98" i="11"/>
  <c r="S98" i="11" s="1"/>
  <c r="P98" i="11"/>
  <c r="Q60" i="11"/>
  <c r="S60" i="11" s="1"/>
  <c r="P60" i="11"/>
  <c r="Q64" i="11"/>
  <c r="S64" i="11" s="1"/>
  <c r="P64" i="11"/>
  <c r="S52" i="8"/>
  <c r="T52" i="8" s="1"/>
  <c r="M119" i="6"/>
  <c r="L119" i="6" s="1"/>
  <c r="W131" i="8"/>
  <c r="X131" i="8" s="1"/>
  <c r="S131" i="7"/>
  <c r="T131" i="7" s="1"/>
  <c r="P118" i="6"/>
  <c r="O118" i="6" s="1"/>
  <c r="P64" i="4"/>
  <c r="N65" i="4" s="1"/>
  <c r="P65" i="4" s="1"/>
  <c r="N66" i="4" s="1"/>
  <c r="P66" i="4" s="1"/>
  <c r="N67" i="4" s="1"/>
  <c r="P67" i="4" s="1"/>
  <c r="N68" i="4" s="1"/>
  <c r="M48" i="6"/>
  <c r="L48" i="6" s="1"/>
  <c r="X130" i="7"/>
  <c r="Y130" i="7" s="1"/>
  <c r="W55" i="8"/>
  <c r="X55" i="8" s="1"/>
  <c r="Y94" i="11"/>
  <c r="X54" i="7"/>
  <c r="Y54" i="7" s="1"/>
  <c r="P47" i="6"/>
  <c r="Q47" i="6" s="1"/>
  <c r="T96" i="11"/>
  <c r="S55" i="7"/>
  <c r="T55" i="7" s="1"/>
  <c r="S128" i="8"/>
  <c r="T128" i="8" s="1"/>
  <c r="S32" i="8"/>
  <c r="T32" i="8" s="1"/>
  <c r="M103" i="6"/>
  <c r="W35" i="8"/>
  <c r="X35" i="8" s="1"/>
  <c r="P102" i="6"/>
  <c r="Q102" i="6" s="1"/>
  <c r="M29" i="6"/>
  <c r="W114" i="8"/>
  <c r="X114" i="8" s="1"/>
  <c r="X113" i="7"/>
  <c r="Y113" i="7" s="1"/>
  <c r="P64" i="3"/>
  <c r="N65" i="3" s="1"/>
  <c r="P65" i="3" s="1"/>
  <c r="N66" i="3" s="1"/>
  <c r="S114" i="7"/>
  <c r="T114" i="7" s="1"/>
  <c r="P28" i="6"/>
  <c r="Q28" i="6" s="1"/>
  <c r="X34" i="7"/>
  <c r="Y34" i="7" s="1"/>
  <c r="Y62" i="11"/>
  <c r="S35" i="7"/>
  <c r="T35" i="7" s="1"/>
  <c r="T63" i="11"/>
  <c r="S111" i="8"/>
  <c r="T111" i="8" s="1"/>
  <c r="T59" i="11"/>
  <c r="Y58" i="11"/>
  <c r="S123" i="11"/>
  <c r="U123" i="11"/>
  <c r="Z95" i="11"/>
  <c r="Z122" i="11"/>
  <c r="AB98" i="8"/>
  <c r="AC98" i="8" s="1"/>
  <c r="S91" i="6"/>
  <c r="T91" i="6" s="1"/>
  <c r="P52" i="2"/>
  <c r="N53" i="2" s="1"/>
  <c r="P53" i="2" s="1"/>
  <c r="N54" i="2" s="1"/>
  <c r="P54" i="2" s="1"/>
  <c r="N55" i="2" s="1"/>
  <c r="O88" i="6"/>
  <c r="Q88" i="6"/>
  <c r="Y97" i="7"/>
  <c r="Y98" i="7"/>
  <c r="N89" i="6"/>
  <c r="L89" i="6"/>
  <c r="AE55" i="8"/>
  <c r="AF54" i="8"/>
  <c r="AA31" i="7"/>
  <c r="AB31" i="7" s="1"/>
  <c r="N69" i="6" l="1"/>
  <c r="O69" i="6" s="1"/>
  <c r="L69" i="6"/>
  <c r="U27" i="13"/>
  <c r="S27" i="13"/>
  <c r="X23" i="11"/>
  <c r="V23" i="11"/>
  <c r="Y82" i="7"/>
  <c r="Y81" i="7"/>
  <c r="Y15" i="7"/>
  <c r="Y14" i="7"/>
  <c r="U24" i="11"/>
  <c r="S24" i="11"/>
  <c r="V23" i="13"/>
  <c r="X23" i="13"/>
  <c r="S28" i="13"/>
  <c r="U28" i="13"/>
  <c r="L66" i="6"/>
  <c r="N66" i="6"/>
  <c r="O66" i="6" s="1"/>
  <c r="X24" i="13"/>
  <c r="V24" i="13"/>
  <c r="AB82" i="8"/>
  <c r="AC82" i="8" s="1"/>
  <c r="S71" i="6"/>
  <c r="T71" i="6" s="1"/>
  <c r="P63" i="1"/>
  <c r="N64" i="1" s="1"/>
  <c r="P64" i="1" s="1"/>
  <c r="N65" i="1" s="1"/>
  <c r="P65" i="1" s="1"/>
  <c r="N66" i="1" s="1"/>
  <c r="S27" i="11"/>
  <c r="U27" i="11"/>
  <c r="X26" i="11"/>
  <c r="V26" i="11"/>
  <c r="T98" i="13"/>
  <c r="U98" i="13" s="1"/>
  <c r="Y95" i="13"/>
  <c r="Z95" i="13" s="1"/>
  <c r="Y94" i="13"/>
  <c r="Z94" i="13" s="1"/>
  <c r="T99" i="13"/>
  <c r="U99" i="13" s="1"/>
  <c r="V59" i="13"/>
  <c r="X59" i="13"/>
  <c r="X94" i="13"/>
  <c r="V94" i="13"/>
  <c r="T122" i="13"/>
  <c r="U122" i="13" s="1"/>
  <c r="Y123" i="13"/>
  <c r="Z123" i="13" s="1"/>
  <c r="V123" i="13"/>
  <c r="X123" i="13"/>
  <c r="V95" i="13"/>
  <c r="X95" i="13"/>
  <c r="V60" i="13"/>
  <c r="X60" i="13"/>
  <c r="O47" i="6"/>
  <c r="X97" i="11"/>
  <c r="V97" i="11"/>
  <c r="X123" i="11"/>
  <c r="V123" i="11"/>
  <c r="Z58" i="11"/>
  <c r="Z62" i="11"/>
  <c r="Q118" i="6"/>
  <c r="AB130" i="8"/>
  <c r="AC130" i="8" s="1"/>
  <c r="U96" i="11"/>
  <c r="AB54" i="8"/>
  <c r="AC54" i="8" s="1"/>
  <c r="S117" i="6"/>
  <c r="T117" i="6" s="1"/>
  <c r="S46" i="6"/>
  <c r="T46" i="6" s="1"/>
  <c r="N119" i="6"/>
  <c r="Z94" i="11"/>
  <c r="N48" i="6"/>
  <c r="U59" i="11"/>
  <c r="S101" i="6"/>
  <c r="S27" i="6"/>
  <c r="P66" i="3"/>
  <c r="N67" i="3" s="1"/>
  <c r="P67" i="3" s="1"/>
  <c r="N68" i="3" s="1"/>
  <c r="AB34" i="8"/>
  <c r="AC34" i="8" s="1"/>
  <c r="AB113" i="8"/>
  <c r="AC113" i="8" s="1"/>
  <c r="U63" i="11"/>
  <c r="L29" i="6"/>
  <c r="N29" i="6"/>
  <c r="O29" i="6" s="1"/>
  <c r="N103" i="6"/>
  <c r="O103" i="6" s="1"/>
  <c r="L103" i="6"/>
  <c r="T121" i="11"/>
  <c r="Y123" i="11"/>
  <c r="T99" i="11"/>
  <c r="Y97" i="11"/>
  <c r="Y96" i="11"/>
  <c r="T98" i="11"/>
  <c r="W128" i="8"/>
  <c r="X128" i="8" s="1"/>
  <c r="M49" i="6"/>
  <c r="P48" i="6"/>
  <c r="P68" i="4"/>
  <c r="N69" i="4" s="1"/>
  <c r="P69" i="4" s="1"/>
  <c r="N70" i="4" s="1"/>
  <c r="P119" i="6"/>
  <c r="X131" i="7"/>
  <c r="Y131" i="7" s="1"/>
  <c r="M120" i="6"/>
  <c r="X55" i="7"/>
  <c r="Y55" i="7" s="1"/>
  <c r="W52" i="8"/>
  <c r="X52" i="8" s="1"/>
  <c r="S56" i="7"/>
  <c r="T56" i="7" s="1"/>
  <c r="S129" i="8"/>
  <c r="T129" i="8" s="1"/>
  <c r="S53" i="8"/>
  <c r="T53" i="8" s="1"/>
  <c r="S132" i="7"/>
  <c r="T132" i="7" s="1"/>
  <c r="S97" i="8"/>
  <c r="T97" i="8" s="1"/>
  <c r="W100" i="8"/>
  <c r="X100" i="8" s="1"/>
  <c r="M90" i="6"/>
  <c r="P89" i="6"/>
  <c r="P55" i="2"/>
  <c r="N56" i="2" s="1"/>
  <c r="P56" i="2" s="1"/>
  <c r="N57" i="2" s="1"/>
  <c r="S100" i="7"/>
  <c r="T100" i="7" s="1"/>
  <c r="X99" i="7"/>
  <c r="Y99" i="7" s="1"/>
  <c r="AE56" i="8"/>
  <c r="AF55" i="8"/>
  <c r="AA33" i="7"/>
  <c r="AB33" i="7" s="1"/>
  <c r="V28" i="13" l="1"/>
  <c r="X28" i="13"/>
  <c r="Y28" i="13"/>
  <c r="Z28" i="13" s="1"/>
  <c r="M67" i="6"/>
  <c r="P66" i="6"/>
  <c r="Q66" i="6" s="1"/>
  <c r="T26" i="13"/>
  <c r="U26" i="13" s="1"/>
  <c r="S17" i="7"/>
  <c r="T17" i="7" s="1"/>
  <c r="W17" i="8"/>
  <c r="X17" i="8" s="1"/>
  <c r="W84" i="8"/>
  <c r="X84" i="8" s="1"/>
  <c r="Y27" i="13"/>
  <c r="Z27" i="13" s="1"/>
  <c r="T28" i="11"/>
  <c r="U28" i="11" s="1"/>
  <c r="X28" i="11" s="1"/>
  <c r="P66" i="1"/>
  <c r="N67" i="1" s="1"/>
  <c r="P67" i="1" s="1"/>
  <c r="N68" i="1" s="1"/>
  <c r="X16" i="7"/>
  <c r="Y16" i="7" s="1"/>
  <c r="T25" i="11"/>
  <c r="U25" i="11" s="1"/>
  <c r="X25" i="11" s="1"/>
  <c r="X83" i="7"/>
  <c r="Y83" i="7" s="1"/>
  <c r="Y24" i="11"/>
  <c r="Z24" i="11" s="1"/>
  <c r="S84" i="7"/>
  <c r="T84" i="7" s="1"/>
  <c r="S15" i="8"/>
  <c r="T15" i="8" s="1"/>
  <c r="M70" i="6"/>
  <c r="Y27" i="11"/>
  <c r="Z27" i="11" s="1"/>
  <c r="P69" i="6"/>
  <c r="Q69" i="6" s="1"/>
  <c r="S81" i="8"/>
  <c r="T81" i="8" s="1"/>
  <c r="T25" i="13"/>
  <c r="U25" i="13" s="1"/>
  <c r="X24" i="11"/>
  <c r="V24" i="11"/>
  <c r="X27" i="13"/>
  <c r="V27" i="13"/>
  <c r="X27" i="11"/>
  <c r="V27" i="11"/>
  <c r="V122" i="13"/>
  <c r="X122" i="13"/>
  <c r="Y59" i="13"/>
  <c r="Z59" i="13" s="1"/>
  <c r="T64" i="13"/>
  <c r="U64" i="13" s="1"/>
  <c r="T63" i="13"/>
  <c r="U63" i="13" s="1"/>
  <c r="Y60" i="13"/>
  <c r="Z60" i="13" s="1"/>
  <c r="X99" i="13"/>
  <c r="V99" i="13"/>
  <c r="AE93" i="13"/>
  <c r="AE92" i="13"/>
  <c r="AE93" i="11"/>
  <c r="AF93" i="11" s="1"/>
  <c r="AG93" i="11" s="1" a="1"/>
  <c r="AG93" i="11" s="1"/>
  <c r="AE92" i="11"/>
  <c r="AF92" i="11" s="1"/>
  <c r="AG92" i="11" s="1" a="1"/>
  <c r="AG92" i="11" s="1"/>
  <c r="V98" i="13"/>
  <c r="X98" i="13"/>
  <c r="X59" i="11"/>
  <c r="V59" i="11"/>
  <c r="X63" i="11"/>
  <c r="V63" i="11"/>
  <c r="X96" i="11"/>
  <c r="V96" i="11"/>
  <c r="R117" i="6" a="1"/>
  <c r="R117" i="6" s="1"/>
  <c r="R46" i="6" a="1"/>
  <c r="R46" i="6" s="1"/>
  <c r="T60" i="11"/>
  <c r="P29" i="6"/>
  <c r="Q29" i="6" s="1"/>
  <c r="R29" i="6" s="1" a="1"/>
  <c r="R29" i="6" s="1"/>
  <c r="M104" i="6"/>
  <c r="P68" i="3"/>
  <c r="N69" i="3" s="1"/>
  <c r="P69" i="3" s="1"/>
  <c r="N70" i="3" s="1"/>
  <c r="P103" i="6"/>
  <c r="Q103" i="6" s="1"/>
  <c r="S33" i="8"/>
  <c r="T33" i="8" s="1"/>
  <c r="S36" i="7"/>
  <c r="T36" i="7" s="1"/>
  <c r="Y59" i="11"/>
  <c r="Z59" i="11" s="1"/>
  <c r="O59" i="11" s="1"/>
  <c r="S112" i="8"/>
  <c r="T112" i="8" s="1"/>
  <c r="S115" i="7"/>
  <c r="T115" i="7" s="1"/>
  <c r="W32" i="8"/>
  <c r="X32" i="8" s="1"/>
  <c r="W111" i="8"/>
  <c r="X111" i="8" s="1"/>
  <c r="T64" i="11"/>
  <c r="X114" i="7"/>
  <c r="Y114" i="7" s="1"/>
  <c r="X35" i="7"/>
  <c r="Y35" i="7" s="1"/>
  <c r="M30" i="6"/>
  <c r="Y63" i="11"/>
  <c r="Z63" i="11" s="1"/>
  <c r="R27" i="6" a="1"/>
  <c r="R27" i="6" s="1"/>
  <c r="T27" i="6"/>
  <c r="T101" i="6"/>
  <c r="R101" i="6" a="1"/>
  <c r="R101" i="6" s="1"/>
  <c r="U99" i="11"/>
  <c r="Z97" i="11"/>
  <c r="U98" i="11"/>
  <c r="Z123" i="11"/>
  <c r="Z96" i="11"/>
  <c r="U121" i="11"/>
  <c r="Q48" i="6"/>
  <c r="O48" i="6"/>
  <c r="N49" i="6"/>
  <c r="L49" i="6"/>
  <c r="U117" i="6"/>
  <c r="V117" i="6" s="1"/>
  <c r="P70" i="4"/>
  <c r="N71" i="4" s="1"/>
  <c r="U46" i="6"/>
  <c r="V46" i="6" s="1"/>
  <c r="L120" i="6"/>
  <c r="N120" i="6"/>
  <c r="Q119" i="6"/>
  <c r="O119" i="6"/>
  <c r="AB99" i="8"/>
  <c r="AC99" i="8" s="1"/>
  <c r="P57" i="2"/>
  <c r="N58" i="2" s="1"/>
  <c r="T125" i="13" s="1"/>
  <c r="S88" i="6"/>
  <c r="Q89" i="6"/>
  <c r="O89" i="6"/>
  <c r="L90" i="6"/>
  <c r="N90" i="6"/>
  <c r="AE57" i="8"/>
  <c r="AF56" i="8"/>
  <c r="AA34" i="7"/>
  <c r="AB34" i="7" s="1"/>
  <c r="V25" i="11" l="1"/>
  <c r="V28" i="11"/>
  <c r="V25" i="13"/>
  <c r="X25" i="13"/>
  <c r="X26" i="13"/>
  <c r="V26" i="13"/>
  <c r="AB16" i="8"/>
  <c r="AC16" i="8" s="1"/>
  <c r="S65" i="6"/>
  <c r="AB83" i="8"/>
  <c r="AC83" i="8" s="1"/>
  <c r="S68" i="6"/>
  <c r="P68" i="1"/>
  <c r="N69" i="1" s="1"/>
  <c r="P69" i="1" s="1"/>
  <c r="N70" i="1" s="1"/>
  <c r="L67" i="6"/>
  <c r="N67" i="6"/>
  <c r="O67" i="6" s="1"/>
  <c r="L70" i="6"/>
  <c r="N70" i="6"/>
  <c r="O70" i="6" s="1"/>
  <c r="AE95" i="13"/>
  <c r="AE94" i="13"/>
  <c r="AE97" i="11"/>
  <c r="AF97" i="11" s="1"/>
  <c r="AE96" i="11"/>
  <c r="AF96" i="11" s="1"/>
  <c r="AE57" i="13"/>
  <c r="AE58" i="13"/>
  <c r="AE61" i="11"/>
  <c r="AF61" i="11" s="1"/>
  <c r="AG61" i="11" s="1" a="1"/>
  <c r="AG61" i="11" s="1"/>
  <c r="AE57" i="11"/>
  <c r="AF57" i="11" s="1"/>
  <c r="AG57" i="11" s="1" a="1"/>
  <c r="AG57" i="11" s="1"/>
  <c r="S125" i="13"/>
  <c r="U125" i="13"/>
  <c r="X63" i="13"/>
  <c r="V63" i="13"/>
  <c r="AF92" i="13"/>
  <c r="AG92" i="13" s="1" a="1"/>
  <c r="AG92" i="13" s="1"/>
  <c r="V64" i="13"/>
  <c r="X64" i="13"/>
  <c r="AF93" i="13"/>
  <c r="AG93" i="13" s="1" a="1"/>
  <c r="AG93" i="13" s="1"/>
  <c r="X121" i="11"/>
  <c r="V121" i="11"/>
  <c r="X99" i="11"/>
  <c r="V99" i="11"/>
  <c r="X98" i="11"/>
  <c r="V98" i="11"/>
  <c r="O63" i="11"/>
  <c r="U64" i="11"/>
  <c r="U101" i="6"/>
  <c r="V101" i="6" s="1"/>
  <c r="W101" i="6" s="1" a="1"/>
  <c r="W101" i="6" s="1"/>
  <c r="K56" i="10" s="1"/>
  <c r="P70" i="3"/>
  <c r="N71" i="3" s="1"/>
  <c r="U27" i="6"/>
  <c r="V27" i="6" s="1"/>
  <c r="N104" i="6"/>
  <c r="O104" i="6" s="1"/>
  <c r="L104" i="6"/>
  <c r="U60" i="11"/>
  <c r="L30" i="6"/>
  <c r="N30" i="6"/>
  <c r="O30" i="6" s="1"/>
  <c r="R103" i="6" a="1"/>
  <c r="R103" i="6" s="1"/>
  <c r="O97" i="11"/>
  <c r="O96" i="11"/>
  <c r="O25" i="11"/>
  <c r="O28" i="11"/>
  <c r="T126" i="11"/>
  <c r="W46" i="6" a="1"/>
  <c r="W46" i="6" s="1"/>
  <c r="K90" i="10" s="1"/>
  <c r="W117" i="6" a="1"/>
  <c r="W117" i="6" s="1"/>
  <c r="K91" i="10" s="1"/>
  <c r="P71" i="4"/>
  <c r="N72" i="4" s="1"/>
  <c r="S118" i="6"/>
  <c r="S47" i="6"/>
  <c r="AB55" i="8"/>
  <c r="AC55" i="8" s="1"/>
  <c r="AB131" i="8"/>
  <c r="AC131" i="8" s="1"/>
  <c r="U48" i="6"/>
  <c r="V48" i="6" s="1"/>
  <c r="U119" i="6"/>
  <c r="V119" i="6" s="1"/>
  <c r="R119" i="6" a="1"/>
  <c r="R119" i="6" s="1"/>
  <c r="R48" i="6" a="1"/>
  <c r="R48" i="6" s="1"/>
  <c r="T88" i="6"/>
  <c r="R88" i="6" a="1"/>
  <c r="R88" i="6" s="1"/>
  <c r="M62" i="6"/>
  <c r="AB69" i="8"/>
  <c r="S70" i="8"/>
  <c r="T70" i="8" s="1"/>
  <c r="S64" i="6"/>
  <c r="T64" i="6" s="1"/>
  <c r="P58" i="2"/>
  <c r="N59" i="2" s="1"/>
  <c r="S70" i="7"/>
  <c r="T70" i="7" s="1"/>
  <c r="AE58" i="8"/>
  <c r="AF57" i="8"/>
  <c r="AA35" i="7"/>
  <c r="AB35" i="7" s="1"/>
  <c r="R68" i="6" l="1" a="1"/>
  <c r="R68" i="6" s="1"/>
  <c r="T68" i="6"/>
  <c r="T65" i="6"/>
  <c r="R65" i="6" a="1"/>
  <c r="R65" i="6" s="1"/>
  <c r="S82" i="8"/>
  <c r="T82" i="8" s="1"/>
  <c r="X84" i="7"/>
  <c r="Y84" i="7" s="1"/>
  <c r="Y26" i="13"/>
  <c r="Z26" i="13" s="1"/>
  <c r="T29" i="13"/>
  <c r="U29" i="13" s="1"/>
  <c r="W81" i="8"/>
  <c r="X81" i="8" s="1"/>
  <c r="Y25" i="13"/>
  <c r="Z25" i="13" s="1"/>
  <c r="T29" i="11"/>
  <c r="U29" i="11" s="1"/>
  <c r="V29" i="11" s="1"/>
  <c r="X17" i="7"/>
  <c r="Y17" i="7" s="1"/>
  <c r="X18" i="7" s="1"/>
  <c r="Y25" i="11"/>
  <c r="Z25" i="11" s="1"/>
  <c r="S85" i="7"/>
  <c r="T85" i="7" s="1"/>
  <c r="Y28" i="11"/>
  <c r="Z28" i="11" s="1"/>
  <c r="P70" i="6"/>
  <c r="Q70" i="6" s="1"/>
  <c r="R70" i="6" s="1" a="1"/>
  <c r="R70" i="6" s="1"/>
  <c r="W15" i="8"/>
  <c r="X15" i="8" s="1"/>
  <c r="M71" i="6"/>
  <c r="P70" i="1"/>
  <c r="N71" i="1" s="1"/>
  <c r="P71" i="1" s="1"/>
  <c r="N72" i="1" s="1"/>
  <c r="P67" i="6"/>
  <c r="Q67" i="6" s="1"/>
  <c r="R67" i="6" s="1" a="1"/>
  <c r="R67" i="6" s="1"/>
  <c r="AF58" i="13"/>
  <c r="AG58" i="13" s="1" a="1"/>
  <c r="AG58" i="13" s="1"/>
  <c r="AF57" i="13"/>
  <c r="AG57" i="13" s="1" a="1"/>
  <c r="AG57" i="13" s="1"/>
  <c r="V125" i="13"/>
  <c r="X125" i="13"/>
  <c r="Y98" i="13"/>
  <c r="T100" i="13"/>
  <c r="T101" i="13"/>
  <c r="Y99" i="13"/>
  <c r="T124" i="13"/>
  <c r="U124" i="13" s="1"/>
  <c r="Y122" i="13"/>
  <c r="AE60" i="13"/>
  <c r="AE59" i="13"/>
  <c r="AE63" i="11"/>
  <c r="AE59" i="11"/>
  <c r="AF59" i="11" s="1"/>
  <c r="AG59" i="11" s="1" a="1"/>
  <c r="AG59" i="11" s="1"/>
  <c r="AF94" i="13"/>
  <c r="AG94" i="13" s="1" a="1"/>
  <c r="AG94" i="13" s="1"/>
  <c r="AF95" i="13"/>
  <c r="AG95" i="13" s="1" a="1"/>
  <c r="AG95" i="13" s="1"/>
  <c r="X60" i="11"/>
  <c r="V60" i="11"/>
  <c r="X64" i="11"/>
  <c r="V64" i="11"/>
  <c r="AG97" i="11" a="1"/>
  <c r="AG97" i="11" s="1"/>
  <c r="S102" i="6"/>
  <c r="S28" i="6"/>
  <c r="AB114" i="8"/>
  <c r="AC114" i="8" s="1"/>
  <c r="P71" i="3"/>
  <c r="N72" i="3" s="1"/>
  <c r="AB35" i="8"/>
  <c r="AC35" i="8" s="1"/>
  <c r="U29" i="6"/>
  <c r="V29" i="6" s="1"/>
  <c r="W29" i="6" s="1" a="1"/>
  <c r="W29" i="6" s="1"/>
  <c r="K57" i="10" s="1"/>
  <c r="U103" i="6"/>
  <c r="V103" i="6" s="1"/>
  <c r="W103" i="6" s="1" a="1"/>
  <c r="W103" i="6" s="1"/>
  <c r="K58" i="10" s="1"/>
  <c r="W27" i="6" a="1"/>
  <c r="W27" i="6" s="1"/>
  <c r="K55" i="10" s="1"/>
  <c r="AG96" i="11" a="1"/>
  <c r="AG96" i="11" s="1"/>
  <c r="T124" i="11"/>
  <c r="Y121" i="11"/>
  <c r="T101" i="11"/>
  <c r="Y99" i="11"/>
  <c r="Y98" i="11"/>
  <c r="T100" i="11"/>
  <c r="U126" i="11"/>
  <c r="S126" i="11"/>
  <c r="W119" i="6" a="1"/>
  <c r="W119" i="6" s="1"/>
  <c r="K93" i="10" s="1"/>
  <c r="W48" i="6" a="1"/>
  <c r="W48" i="6" s="1"/>
  <c r="K92" i="10" s="1"/>
  <c r="T47" i="6"/>
  <c r="R47" i="6" a="1"/>
  <c r="R47" i="6" s="1"/>
  <c r="T118" i="6"/>
  <c r="R118" i="6" a="1"/>
  <c r="R118" i="6" s="1"/>
  <c r="P72" i="4"/>
  <c r="N73" i="4" s="1"/>
  <c r="P73" i="4" s="1"/>
  <c r="N74" i="4" s="1"/>
  <c r="P74" i="4" s="1"/>
  <c r="N75" i="4" s="1"/>
  <c r="P49" i="6"/>
  <c r="S133" i="7"/>
  <c r="T133" i="7" s="1"/>
  <c r="S57" i="7"/>
  <c r="T57" i="7" s="1"/>
  <c r="S57" i="8"/>
  <c r="T57" i="8" s="1"/>
  <c r="X56" i="7"/>
  <c r="Y56" i="7" s="1"/>
  <c r="S133" i="8"/>
  <c r="T133" i="8" s="1"/>
  <c r="X132" i="7"/>
  <c r="Y132" i="7" s="1"/>
  <c r="P120" i="6"/>
  <c r="W129" i="8"/>
  <c r="X129" i="8" s="1"/>
  <c r="M50" i="6"/>
  <c r="W53" i="8"/>
  <c r="X53" i="8" s="1"/>
  <c r="M121" i="6"/>
  <c r="L62" i="6"/>
  <c r="N62" i="6"/>
  <c r="AC69" i="8"/>
  <c r="AC68" i="8"/>
  <c r="M91" i="6"/>
  <c r="P59" i="2"/>
  <c r="N60" i="2" s="1"/>
  <c r="P60" i="2" s="1"/>
  <c r="N61" i="2" s="1"/>
  <c r="S98" i="8"/>
  <c r="T98" i="8" s="1"/>
  <c r="X100" i="7"/>
  <c r="Y100" i="7" s="1"/>
  <c r="P90" i="6"/>
  <c r="W97" i="8"/>
  <c r="X97" i="8" s="1"/>
  <c r="S101" i="7"/>
  <c r="T101" i="7" s="1"/>
  <c r="AE59" i="8"/>
  <c r="AF58" i="8"/>
  <c r="AA36" i="7"/>
  <c r="AB36" i="7" s="1"/>
  <c r="X29" i="11" l="1"/>
  <c r="V29" i="13"/>
  <c r="X29" i="13"/>
  <c r="AE23" i="13"/>
  <c r="AE23" i="11"/>
  <c r="AF23" i="11" s="1"/>
  <c r="AG23" i="11" s="1" a="1"/>
  <c r="AG23" i="11" s="1"/>
  <c r="U68" i="6"/>
  <c r="V68" i="6" s="1"/>
  <c r="W68" i="6" s="1" a="1"/>
  <c r="W68" i="6" s="1"/>
  <c r="K22" i="10" s="1"/>
  <c r="AE26" i="11"/>
  <c r="AF26" i="11" s="1"/>
  <c r="AG26" i="11" s="1" a="1"/>
  <c r="AG26" i="11" s="1"/>
  <c r="U65" i="6"/>
  <c r="V65" i="6" s="1"/>
  <c r="W65" i="6" s="1" a="1"/>
  <c r="W65" i="6" s="1"/>
  <c r="K21" i="10" s="1"/>
  <c r="P72" i="1"/>
  <c r="N73" i="1" s="1"/>
  <c r="AE24" i="13"/>
  <c r="AF24" i="13" s="1"/>
  <c r="AG24" i="13" s="1" a="1"/>
  <c r="AG24" i="13" s="1"/>
  <c r="N71" i="6"/>
  <c r="O71" i="6" s="1"/>
  <c r="L71" i="6"/>
  <c r="AE121" i="13"/>
  <c r="AE122" i="11"/>
  <c r="AF122" i="11" s="1"/>
  <c r="AG122" i="11" s="1" a="1"/>
  <c r="AG122" i="11" s="1"/>
  <c r="AE97" i="13"/>
  <c r="AE96" i="13"/>
  <c r="AE95" i="11"/>
  <c r="AF95" i="11" s="1"/>
  <c r="AG95" i="11" s="1" a="1"/>
  <c r="AG95" i="11" s="1"/>
  <c r="AE94" i="11"/>
  <c r="AF94" i="11" s="1"/>
  <c r="AG94" i="11" s="1" a="1"/>
  <c r="AG94" i="11" s="1"/>
  <c r="AF59" i="13"/>
  <c r="AG59" i="13" s="1" a="1"/>
  <c r="AG59" i="13" s="1"/>
  <c r="AF60" i="13"/>
  <c r="AG60" i="13" s="1" a="1"/>
  <c r="AG60" i="13" s="1"/>
  <c r="Z122" i="13"/>
  <c r="V124" i="13"/>
  <c r="X124" i="13"/>
  <c r="Z99" i="13"/>
  <c r="S101" i="13"/>
  <c r="U101" i="13"/>
  <c r="Y64" i="13"/>
  <c r="Y63" i="13"/>
  <c r="T65" i="13"/>
  <c r="T66" i="13"/>
  <c r="S100" i="13"/>
  <c r="U100" i="13"/>
  <c r="Z98" i="13"/>
  <c r="X126" i="11"/>
  <c r="V126" i="11"/>
  <c r="AF63" i="11"/>
  <c r="AG63" i="11" s="1" a="1"/>
  <c r="AG63" i="11" s="1"/>
  <c r="Y60" i="11"/>
  <c r="X115" i="7"/>
  <c r="Y115" i="7" s="1"/>
  <c r="P72" i="3"/>
  <c r="N73" i="3" s="1"/>
  <c r="P73" i="3" s="1"/>
  <c r="N74" i="3" s="1"/>
  <c r="P74" i="3" s="1"/>
  <c r="N75" i="3" s="1"/>
  <c r="S116" i="8"/>
  <c r="T116" i="8" s="1"/>
  <c r="W112" i="8"/>
  <c r="X112" i="8" s="1"/>
  <c r="X36" i="7"/>
  <c r="Y36" i="7" s="1"/>
  <c r="M105" i="6"/>
  <c r="T69" i="11"/>
  <c r="P30" i="6"/>
  <c r="Q30" i="6" s="1"/>
  <c r="R30" i="6" s="1" a="1"/>
  <c r="R30" i="6" s="1"/>
  <c r="P104" i="6"/>
  <c r="Q104" i="6" s="1"/>
  <c r="R104" i="6" s="1" a="1"/>
  <c r="R104" i="6" s="1"/>
  <c r="Y64" i="11"/>
  <c r="S37" i="7"/>
  <c r="T37" i="7" s="1"/>
  <c r="W33" i="8"/>
  <c r="X33" i="8" s="1"/>
  <c r="M31" i="6"/>
  <c r="T65" i="11"/>
  <c r="S116" i="7"/>
  <c r="T116" i="7" s="1"/>
  <c r="S37" i="8"/>
  <c r="T37" i="8" s="1"/>
  <c r="T28" i="6"/>
  <c r="R28" i="6" a="1"/>
  <c r="R28" i="6" s="1"/>
  <c r="T102" i="6"/>
  <c r="R102" i="6" a="1"/>
  <c r="R102" i="6" s="1"/>
  <c r="Z121" i="11"/>
  <c r="Z98" i="11"/>
  <c r="U124" i="11"/>
  <c r="U100" i="11"/>
  <c r="S100" i="11"/>
  <c r="Z99" i="11"/>
  <c r="U101" i="11"/>
  <c r="S101" i="11"/>
  <c r="O29" i="11"/>
  <c r="N50" i="6"/>
  <c r="L50" i="6"/>
  <c r="O49" i="6"/>
  <c r="Q49" i="6"/>
  <c r="O120" i="6"/>
  <c r="Q120" i="6"/>
  <c r="U118" i="6"/>
  <c r="V118" i="6" s="1"/>
  <c r="P75" i="4"/>
  <c r="N76" i="4" s="1"/>
  <c r="U47" i="6"/>
  <c r="V47" i="6" s="1"/>
  <c r="L121" i="6"/>
  <c r="N121" i="6"/>
  <c r="P61" i="2"/>
  <c r="N62" i="2" s="1"/>
  <c r="U88" i="6"/>
  <c r="N91" i="6"/>
  <c r="L91" i="6"/>
  <c r="O90" i="6"/>
  <c r="Q90" i="6"/>
  <c r="AE61" i="8"/>
  <c r="AF59" i="8"/>
  <c r="AA37" i="7"/>
  <c r="AB37" i="7" s="1"/>
  <c r="AE26" i="13" l="1"/>
  <c r="S69" i="6"/>
  <c r="AE28" i="11"/>
  <c r="AF28" i="11" s="1"/>
  <c r="AG28" i="11" s="1" a="1"/>
  <c r="AG28" i="11" s="1"/>
  <c r="P73" i="1"/>
  <c r="N74" i="1" s="1"/>
  <c r="AE25" i="11"/>
  <c r="AF25" i="11" s="1"/>
  <c r="AG25" i="11" s="1" a="1"/>
  <c r="AG25" i="11" s="1"/>
  <c r="U67" i="6"/>
  <c r="V67" i="6" s="1"/>
  <c r="W67" i="6" s="1" a="1"/>
  <c r="W67" i="6" s="1"/>
  <c r="K23" i="10" s="1"/>
  <c r="AE25" i="13"/>
  <c r="AF25" i="13" s="1"/>
  <c r="AG25" i="13" s="1" a="1"/>
  <c r="AG25" i="13" s="1"/>
  <c r="AB84" i="8"/>
  <c r="AC84" i="8" s="1"/>
  <c r="U70" i="6"/>
  <c r="V70" i="6" s="1"/>
  <c r="W70" i="6" s="1" a="1"/>
  <c r="W70" i="6" s="1"/>
  <c r="K24" i="10" s="1"/>
  <c r="S66" i="6"/>
  <c r="AB17" i="8"/>
  <c r="AC17" i="8" s="1"/>
  <c r="AF23" i="13"/>
  <c r="AG23" i="13" s="1" a="1"/>
  <c r="AG23" i="13" s="1"/>
  <c r="AE62" i="13"/>
  <c r="AE61" i="13"/>
  <c r="AE62" i="11"/>
  <c r="AF62" i="11" s="1"/>
  <c r="AG62" i="11" s="1" a="1"/>
  <c r="AG62" i="11" s="1"/>
  <c r="AE58" i="11"/>
  <c r="AF58" i="11" s="1"/>
  <c r="AG58" i="11" s="1" a="1"/>
  <c r="AG58" i="11" s="1"/>
  <c r="V100" i="13"/>
  <c r="X100" i="13"/>
  <c r="T102" i="13"/>
  <c r="T103" i="13"/>
  <c r="Y100" i="13"/>
  <c r="Z100" i="13" s="1"/>
  <c r="Y101" i="13"/>
  <c r="Z101" i="13" s="1"/>
  <c r="AE99" i="13"/>
  <c r="AF99" i="13" s="1"/>
  <c r="AE98" i="13"/>
  <c r="AE98" i="11"/>
  <c r="AF98" i="11" s="1"/>
  <c r="AE99" i="11"/>
  <c r="AF99" i="11" s="1"/>
  <c r="U66" i="13"/>
  <c r="S66" i="13"/>
  <c r="U65" i="13"/>
  <c r="S65" i="13"/>
  <c r="AF96" i="13"/>
  <c r="AG96" i="13" s="1" a="1"/>
  <c r="AG96" i="13" s="1"/>
  <c r="Z63" i="13"/>
  <c r="AF97" i="13"/>
  <c r="AG97" i="13" s="1" a="1"/>
  <c r="AG97" i="13" s="1"/>
  <c r="Z64" i="13"/>
  <c r="T128" i="13"/>
  <c r="Y125" i="13"/>
  <c r="AE122" i="13"/>
  <c r="AF122" i="13" s="1"/>
  <c r="AE121" i="11"/>
  <c r="AF121" i="11" s="1"/>
  <c r="X101" i="13"/>
  <c r="V101" i="13"/>
  <c r="AF121" i="13"/>
  <c r="AG121" i="13" s="1" a="1"/>
  <c r="AG121" i="13" s="1"/>
  <c r="X100" i="11"/>
  <c r="V100" i="11"/>
  <c r="X124" i="11"/>
  <c r="V124" i="11"/>
  <c r="X101" i="11"/>
  <c r="V101" i="11"/>
  <c r="Z64" i="11"/>
  <c r="O64" i="11" s="1"/>
  <c r="U28" i="6"/>
  <c r="V28" i="6" s="1"/>
  <c r="P75" i="3"/>
  <c r="N76" i="3" s="1"/>
  <c r="U102" i="6"/>
  <c r="V102" i="6" s="1"/>
  <c r="Z60" i="11"/>
  <c r="O60" i="11" s="1"/>
  <c r="U69" i="11"/>
  <c r="S69" i="11"/>
  <c r="U65" i="11"/>
  <c r="S65" i="11"/>
  <c r="N105" i="6"/>
  <c r="O105" i="6" s="1"/>
  <c r="L105" i="6"/>
  <c r="L31" i="6"/>
  <c r="N31" i="6"/>
  <c r="O31" i="6" s="1"/>
  <c r="T103" i="11"/>
  <c r="Y101" i="11"/>
  <c r="T102" i="11"/>
  <c r="Y100" i="11"/>
  <c r="O98" i="11"/>
  <c r="U90" i="6"/>
  <c r="V90" i="6" s="1"/>
  <c r="T128" i="11"/>
  <c r="Y126" i="11"/>
  <c r="O99" i="11"/>
  <c r="S71" i="7"/>
  <c r="T71" i="7" s="1"/>
  <c r="W118" i="6" a="1"/>
  <c r="W118" i="6" s="1"/>
  <c r="K95" i="10" s="1"/>
  <c r="S89" i="6"/>
  <c r="T89" i="6" s="1"/>
  <c r="S71" i="8"/>
  <c r="T71" i="8" s="1"/>
  <c r="V88" i="6"/>
  <c r="W88" i="6" s="1" a="1"/>
  <c r="W88" i="6" s="1"/>
  <c r="K119" i="10" s="1"/>
  <c r="W47" i="6" a="1"/>
  <c r="W47" i="6" s="1"/>
  <c r="K94" i="10" s="1"/>
  <c r="R49" i="6" a="1"/>
  <c r="R49" i="6" s="1"/>
  <c r="W70" i="8"/>
  <c r="X70" i="8" s="1"/>
  <c r="P50" i="6"/>
  <c r="X133" i="7"/>
  <c r="Y133" i="7" s="1"/>
  <c r="AB132" i="8"/>
  <c r="AC132" i="8" s="1"/>
  <c r="X57" i="7"/>
  <c r="Y57" i="7" s="1"/>
  <c r="S58" i="8"/>
  <c r="T58" i="8" s="1"/>
  <c r="U49" i="6"/>
  <c r="V49" i="6" s="1"/>
  <c r="S124" i="6"/>
  <c r="T124" i="6" s="1"/>
  <c r="S53" i="6"/>
  <c r="T53" i="6" s="1"/>
  <c r="U120" i="6"/>
  <c r="V120" i="6" s="1"/>
  <c r="S58" i="7"/>
  <c r="T58" i="7" s="1"/>
  <c r="P76" i="4"/>
  <c r="N77" i="4" s="1"/>
  <c r="P77" i="4" s="1"/>
  <c r="N78" i="4" s="1"/>
  <c r="P78" i="4" s="1"/>
  <c r="N79" i="4" s="1"/>
  <c r="P79" i="4" s="1"/>
  <c r="N80" i="4" s="1"/>
  <c r="S134" i="8"/>
  <c r="T134" i="8" s="1"/>
  <c r="W133" i="8"/>
  <c r="X133" i="8" s="1"/>
  <c r="AB56" i="8"/>
  <c r="AC56" i="8" s="1"/>
  <c r="P121" i="6"/>
  <c r="M51" i="6"/>
  <c r="S134" i="7"/>
  <c r="T134" i="7" s="1"/>
  <c r="W57" i="8"/>
  <c r="X57" i="8" s="1"/>
  <c r="M122" i="6"/>
  <c r="R120" i="6" a="1"/>
  <c r="R120" i="6" s="1"/>
  <c r="X70" i="7"/>
  <c r="Y69" i="7" s="1"/>
  <c r="R90" i="6" a="1"/>
  <c r="R90" i="6" s="1"/>
  <c r="W90" i="6" s="1" a="1"/>
  <c r="W90" i="6" s="1"/>
  <c r="K120" i="10" s="1"/>
  <c r="AB100" i="8"/>
  <c r="AC100" i="8" s="1"/>
  <c r="P62" i="6"/>
  <c r="Q62" i="6" s="1"/>
  <c r="P62" i="2"/>
  <c r="N63" i="2" s="1"/>
  <c r="M63" i="6"/>
  <c r="N63" i="6" s="1"/>
  <c r="AE62" i="8"/>
  <c r="AF61" i="8"/>
  <c r="AA38" i="7"/>
  <c r="AB38" i="7" s="1"/>
  <c r="R89" i="6" l="1" a="1"/>
  <c r="R89" i="6" s="1"/>
  <c r="W82" i="8"/>
  <c r="X82" i="8" s="1"/>
  <c r="X85" i="7"/>
  <c r="Y85" i="7" s="1"/>
  <c r="Y29" i="11"/>
  <c r="Z29" i="11" s="1"/>
  <c r="P71" i="6"/>
  <c r="Q71" i="6" s="1"/>
  <c r="R71" i="6" s="1" a="1"/>
  <c r="R71" i="6" s="1"/>
  <c r="Y29" i="13"/>
  <c r="Z29" i="13" s="1"/>
  <c r="P74" i="1"/>
  <c r="N75" i="1" s="1"/>
  <c r="R66" i="6" a="1"/>
  <c r="R66" i="6" s="1"/>
  <c r="T66" i="6"/>
  <c r="T69" i="6"/>
  <c r="R69" i="6" a="1"/>
  <c r="R69" i="6" s="1"/>
  <c r="AF26" i="13"/>
  <c r="AG26" i="13" s="1" a="1"/>
  <c r="AG26" i="13" s="1"/>
  <c r="S128" i="13"/>
  <c r="U128" i="13"/>
  <c r="Y102" i="13"/>
  <c r="Z102" i="13" s="1"/>
  <c r="Y103" i="13"/>
  <c r="Z103" i="13" s="1"/>
  <c r="T106" i="13"/>
  <c r="T107" i="13"/>
  <c r="AF98" i="13"/>
  <c r="AG98" i="13" s="1" a="1"/>
  <c r="AG98" i="13" s="1"/>
  <c r="Y124" i="13"/>
  <c r="T127" i="13"/>
  <c r="V65" i="13"/>
  <c r="X65" i="13"/>
  <c r="AF61" i="13"/>
  <c r="AG61" i="13" s="1" a="1"/>
  <c r="AG61" i="13" s="1"/>
  <c r="AF62" i="13"/>
  <c r="AG62" i="13" s="1" a="1"/>
  <c r="AG62" i="13" s="1"/>
  <c r="AE63" i="13"/>
  <c r="AF63" i="13" s="1"/>
  <c r="T67" i="13"/>
  <c r="T68" i="13"/>
  <c r="Y65" i="13"/>
  <c r="Z65" i="13" s="1"/>
  <c r="Y66" i="13"/>
  <c r="Z66" i="13" s="1"/>
  <c r="AE64" i="13"/>
  <c r="AF64" i="13" s="1"/>
  <c r="AE64" i="11"/>
  <c r="AF64" i="11" s="1"/>
  <c r="AE60" i="11"/>
  <c r="AF60" i="11" s="1"/>
  <c r="S103" i="13"/>
  <c r="U103" i="13"/>
  <c r="AG99" i="13" a="1"/>
  <c r="AG99" i="13" s="1"/>
  <c r="Z125" i="13"/>
  <c r="V66" i="13"/>
  <c r="X66" i="13"/>
  <c r="S102" i="13"/>
  <c r="U102" i="13"/>
  <c r="AG122" i="13" a="1"/>
  <c r="AG122" i="13" s="1"/>
  <c r="X65" i="11"/>
  <c r="V65" i="11"/>
  <c r="X69" i="11"/>
  <c r="V69" i="11"/>
  <c r="Q106" i="11"/>
  <c r="S106" i="11" s="1"/>
  <c r="P106" i="11"/>
  <c r="Q107" i="11"/>
  <c r="S107" i="11" s="1"/>
  <c r="P107" i="11"/>
  <c r="AG99" i="11" a="1"/>
  <c r="AG99" i="11" s="1"/>
  <c r="W28" i="6" a="1"/>
  <c r="W28" i="6" s="1"/>
  <c r="K59" i="10" s="1"/>
  <c r="AG121" i="11" a="1"/>
  <c r="AG121" i="11" s="1"/>
  <c r="AG98" i="11" a="1"/>
  <c r="AG98" i="11" s="1"/>
  <c r="W102" i="6" a="1"/>
  <c r="W102" i="6" s="1"/>
  <c r="K60" i="10" s="1"/>
  <c r="Y65" i="11"/>
  <c r="M32" i="6"/>
  <c r="S108" i="6"/>
  <c r="T108" i="6" s="1"/>
  <c r="P76" i="3"/>
  <c r="N77" i="3" s="1"/>
  <c r="P77" i="3" s="1"/>
  <c r="N78" i="3" s="1"/>
  <c r="P78" i="3" s="1"/>
  <c r="N79" i="3" s="1"/>
  <c r="P79" i="3" s="1"/>
  <c r="N80" i="3" s="1"/>
  <c r="T66" i="11"/>
  <c r="S34" i="6"/>
  <c r="T34" i="6" s="1"/>
  <c r="U30" i="6"/>
  <c r="V30" i="6" s="1"/>
  <c r="W30" i="6" s="1" a="1"/>
  <c r="W30" i="6" s="1"/>
  <c r="K61" i="10" s="1"/>
  <c r="X37" i="7"/>
  <c r="Y37" i="7" s="1"/>
  <c r="S117" i="8"/>
  <c r="T117" i="8" s="1"/>
  <c r="X116" i="7"/>
  <c r="Y116" i="7" s="1"/>
  <c r="T70" i="11"/>
  <c r="S117" i="7"/>
  <c r="T117" i="7" s="1"/>
  <c r="AB115" i="8"/>
  <c r="AC115" i="8" s="1"/>
  <c r="AB36" i="8"/>
  <c r="AC36" i="8" s="1"/>
  <c r="Y69" i="11"/>
  <c r="M106" i="6"/>
  <c r="P105" i="6"/>
  <c r="Q105" i="6" s="1"/>
  <c r="W37" i="8"/>
  <c r="X37" i="8" s="1"/>
  <c r="S38" i="7"/>
  <c r="T38" i="7" s="1"/>
  <c r="W116" i="8"/>
  <c r="X116" i="8" s="1"/>
  <c r="P31" i="6"/>
  <c r="Q31" i="6" s="1"/>
  <c r="S38" i="8"/>
  <c r="T38" i="8" s="1"/>
  <c r="U104" i="6"/>
  <c r="V104" i="6" s="1"/>
  <c r="W104" i="6" s="1" a="1"/>
  <c r="W104" i="6" s="1"/>
  <c r="K62" i="10" s="1"/>
  <c r="Z126" i="11"/>
  <c r="Z100" i="11"/>
  <c r="U128" i="11"/>
  <c r="S128" i="11"/>
  <c r="S102" i="11"/>
  <c r="U102" i="11"/>
  <c r="Z101" i="11"/>
  <c r="T105" i="11"/>
  <c r="Y103" i="11"/>
  <c r="T104" i="11"/>
  <c r="Y102" i="11"/>
  <c r="M92" i="6"/>
  <c r="L92" i="6" s="1"/>
  <c r="T125" i="11"/>
  <c r="Y124" i="11"/>
  <c r="U103" i="11"/>
  <c r="S103" i="11"/>
  <c r="W120" i="6" a="1"/>
  <c r="W120" i="6" s="1"/>
  <c r="K97" i="10" s="1"/>
  <c r="W49" i="6" a="1"/>
  <c r="W49" i="6" s="1"/>
  <c r="K96" i="10" s="1"/>
  <c r="S102" i="7"/>
  <c r="T102" i="7" s="1"/>
  <c r="W98" i="8"/>
  <c r="X98" i="8" s="1"/>
  <c r="S101" i="8"/>
  <c r="T101" i="8" s="1"/>
  <c r="X101" i="7"/>
  <c r="Y101" i="7" s="1"/>
  <c r="P91" i="6"/>
  <c r="Q91" i="6" s="1"/>
  <c r="O62" i="6"/>
  <c r="P63" i="2"/>
  <c r="N64" i="2" s="1"/>
  <c r="P64" i="2" s="1"/>
  <c r="N65" i="2" s="1"/>
  <c r="P65" i="2" s="1"/>
  <c r="N66" i="2" s="1"/>
  <c r="Y70" i="7"/>
  <c r="O121" i="6"/>
  <c r="Q121" i="6"/>
  <c r="L122" i="6"/>
  <c r="N122" i="6"/>
  <c r="S59" i="8"/>
  <c r="T59" i="8" s="1"/>
  <c r="P51" i="6"/>
  <c r="S135" i="8"/>
  <c r="T135" i="8" s="1"/>
  <c r="P122" i="6"/>
  <c r="W58" i="8"/>
  <c r="X58" i="8" s="1"/>
  <c r="M52" i="6"/>
  <c r="W134" i="8"/>
  <c r="X134" i="8" s="1"/>
  <c r="P80" i="4"/>
  <c r="N81" i="4" s="1"/>
  <c r="M123" i="6"/>
  <c r="S59" i="7"/>
  <c r="T59" i="7" s="1"/>
  <c r="X134" i="7"/>
  <c r="Y134" i="7" s="1"/>
  <c r="X58" i="7"/>
  <c r="Y58" i="7" s="1"/>
  <c r="S135" i="7"/>
  <c r="T135" i="7" s="1"/>
  <c r="O50" i="6"/>
  <c r="Q50" i="6"/>
  <c r="N51" i="6"/>
  <c r="L51" i="6"/>
  <c r="L63" i="6"/>
  <c r="AE63" i="8"/>
  <c r="AF62" i="8"/>
  <c r="AA39" i="7"/>
  <c r="AB39" i="7" s="1"/>
  <c r="T31" i="13" l="1"/>
  <c r="T30" i="13"/>
  <c r="P75" i="1"/>
  <c r="N76" i="1" s="1"/>
  <c r="P76" i="1" s="1"/>
  <c r="N77" i="1" s="1"/>
  <c r="S86" i="7"/>
  <c r="T86" i="7" s="1"/>
  <c r="S19" i="7"/>
  <c r="T19" i="7" s="1"/>
  <c r="M77" i="6"/>
  <c r="S19" i="8"/>
  <c r="T19" i="8" s="1"/>
  <c r="T35" i="11"/>
  <c r="S86" i="8"/>
  <c r="T86" i="8" s="1"/>
  <c r="T30" i="11"/>
  <c r="M72" i="6"/>
  <c r="T71" i="13"/>
  <c r="T72" i="13"/>
  <c r="Y67" i="13"/>
  <c r="Z67" i="13" s="1"/>
  <c r="Y68" i="13"/>
  <c r="Z68" i="13" s="1"/>
  <c r="S68" i="13"/>
  <c r="U68" i="13"/>
  <c r="X103" i="13"/>
  <c r="V103" i="13"/>
  <c r="S67" i="13"/>
  <c r="U67" i="13"/>
  <c r="U127" i="13"/>
  <c r="S127" i="13"/>
  <c r="V102" i="13"/>
  <c r="X102" i="13"/>
  <c r="Z124" i="13"/>
  <c r="X128" i="13"/>
  <c r="V128" i="13"/>
  <c r="T126" i="13"/>
  <c r="U126" i="13" s="1"/>
  <c r="AE123" i="13"/>
  <c r="Y128" i="13"/>
  <c r="Z128" i="13" s="1"/>
  <c r="AE123" i="11"/>
  <c r="AF123" i="11" s="1"/>
  <c r="AG123" i="11" s="1" a="1"/>
  <c r="AG123" i="11" s="1"/>
  <c r="U107" i="13"/>
  <c r="S107" i="13"/>
  <c r="AG63" i="13" a="1"/>
  <c r="AG63" i="13" s="1"/>
  <c r="S106" i="13"/>
  <c r="U106" i="13"/>
  <c r="AG64" i="13" a="1"/>
  <c r="AG64" i="13" s="1"/>
  <c r="X102" i="11"/>
  <c r="V102" i="11"/>
  <c r="X103" i="11"/>
  <c r="V103" i="11"/>
  <c r="X128" i="11"/>
  <c r="V128" i="11"/>
  <c r="Q68" i="11"/>
  <c r="S68" i="11" s="1"/>
  <c r="P68" i="11"/>
  <c r="Q72" i="11"/>
  <c r="S72" i="11" s="1"/>
  <c r="P72" i="11"/>
  <c r="N92" i="6"/>
  <c r="U66" i="11"/>
  <c r="S66" i="11"/>
  <c r="U70" i="11"/>
  <c r="S70" i="11"/>
  <c r="P106" i="6"/>
  <c r="Q106" i="6" s="1"/>
  <c r="M33" i="6"/>
  <c r="P80" i="3"/>
  <c r="N81" i="3" s="1"/>
  <c r="S39" i="7"/>
  <c r="T39" i="7" s="1"/>
  <c r="W117" i="8"/>
  <c r="X117" i="8" s="1"/>
  <c r="S118" i="8"/>
  <c r="T118" i="8" s="1"/>
  <c r="X38" i="7"/>
  <c r="Y38" i="7" s="1"/>
  <c r="T71" i="11"/>
  <c r="M107" i="6"/>
  <c r="S118" i="7"/>
  <c r="T118" i="7" s="1"/>
  <c r="Y70" i="11"/>
  <c r="Z70" i="11" s="1"/>
  <c r="P32" i="6"/>
  <c r="Q32" i="6" s="1"/>
  <c r="W38" i="8"/>
  <c r="X38" i="8" s="1"/>
  <c r="X117" i="7"/>
  <c r="Y117" i="7" s="1"/>
  <c r="Y66" i="11"/>
  <c r="Z66" i="11" s="1"/>
  <c r="S39" i="8"/>
  <c r="T39" i="8" s="1"/>
  <c r="T67" i="11"/>
  <c r="N106" i="6"/>
  <c r="O106" i="6" s="1"/>
  <c r="L106" i="6"/>
  <c r="L32" i="6"/>
  <c r="N32" i="6"/>
  <c r="O32" i="6" s="1"/>
  <c r="Z69" i="11"/>
  <c r="Z65" i="11"/>
  <c r="AG60" i="11" a="1"/>
  <c r="AG60" i="11" s="1"/>
  <c r="AG64" i="11" a="1"/>
  <c r="AG64" i="11" s="1"/>
  <c r="Z102" i="11"/>
  <c r="S104" i="11"/>
  <c r="U104" i="11"/>
  <c r="Z103" i="11"/>
  <c r="U89" i="6"/>
  <c r="V89" i="6" s="1"/>
  <c r="T127" i="11"/>
  <c r="Y128" i="11"/>
  <c r="U105" i="11"/>
  <c r="S105" i="11"/>
  <c r="Z124" i="11"/>
  <c r="U125" i="11"/>
  <c r="S125" i="11"/>
  <c r="O91" i="6"/>
  <c r="R91" i="6" s="1" a="1"/>
  <c r="R91" i="6" s="1"/>
  <c r="X71" i="7"/>
  <c r="Y71" i="7" s="1"/>
  <c r="P63" i="6"/>
  <c r="O63" i="6" s="1"/>
  <c r="M64" i="6"/>
  <c r="L64" i="6" s="1"/>
  <c r="P66" i="2"/>
  <c r="N67" i="2" s="1"/>
  <c r="S69" i="8"/>
  <c r="T69" i="8" s="1"/>
  <c r="W71" i="8"/>
  <c r="X71" i="8" s="1"/>
  <c r="S72" i="7"/>
  <c r="T72" i="7" s="1"/>
  <c r="Q51" i="6"/>
  <c r="O51" i="6"/>
  <c r="L123" i="6"/>
  <c r="N123" i="6"/>
  <c r="O122" i="6"/>
  <c r="Q122" i="6"/>
  <c r="P81" i="4"/>
  <c r="N82" i="4" s="1"/>
  <c r="P82" i="4" s="1"/>
  <c r="N83" i="4" s="1"/>
  <c r="P83" i="4" s="1"/>
  <c r="N84" i="4" s="1"/>
  <c r="S121" i="6"/>
  <c r="T121" i="6" s="1"/>
  <c r="S50" i="6"/>
  <c r="T50" i="6" s="1"/>
  <c r="AB57" i="8"/>
  <c r="AC57" i="8" s="1"/>
  <c r="AB133" i="8"/>
  <c r="AC133" i="8" s="1"/>
  <c r="N52" i="6"/>
  <c r="L52" i="6"/>
  <c r="AE64" i="8"/>
  <c r="AF63" i="8"/>
  <c r="AA40" i="7"/>
  <c r="AB40" i="7" s="1"/>
  <c r="U35" i="11" l="1"/>
  <c r="S35" i="11"/>
  <c r="N77" i="6"/>
  <c r="O77" i="6" s="1"/>
  <c r="L77" i="6"/>
  <c r="N72" i="6"/>
  <c r="O72" i="6" s="1"/>
  <c r="L72" i="6"/>
  <c r="AE27" i="11"/>
  <c r="AF27" i="11" s="1"/>
  <c r="AG27" i="11" s="1" a="1"/>
  <c r="AG27" i="11" s="1"/>
  <c r="AE24" i="11"/>
  <c r="AF24" i="11" s="1"/>
  <c r="AG24" i="11" s="1" a="1"/>
  <c r="AG24" i="11" s="1"/>
  <c r="U69" i="6"/>
  <c r="V69" i="6" s="1"/>
  <c r="W69" i="6" s="1" a="1"/>
  <c r="W69" i="6" s="1"/>
  <c r="K26" i="10" s="1"/>
  <c r="P77" i="1"/>
  <c r="N78" i="1" s="1"/>
  <c r="U66" i="6"/>
  <c r="V66" i="6" s="1"/>
  <c r="W66" i="6" s="1" a="1"/>
  <c r="W66" i="6" s="1"/>
  <c r="K25" i="10" s="1"/>
  <c r="AE28" i="13"/>
  <c r="AF28" i="13" s="1"/>
  <c r="AG28" i="13" s="1" a="1"/>
  <c r="AG28" i="13" s="1"/>
  <c r="AE27" i="13"/>
  <c r="U30" i="11"/>
  <c r="S30" i="11"/>
  <c r="U30" i="13"/>
  <c r="S30" i="13"/>
  <c r="U31" i="13"/>
  <c r="S31" i="13"/>
  <c r="AF123" i="13"/>
  <c r="AG123" i="13" s="1" a="1"/>
  <c r="AG123" i="13" s="1"/>
  <c r="X126" i="13"/>
  <c r="V126" i="13"/>
  <c r="U72" i="13"/>
  <c r="S72" i="13"/>
  <c r="T104" i="13"/>
  <c r="U104" i="13" s="1"/>
  <c r="T105" i="13"/>
  <c r="U105" i="13" s="1"/>
  <c r="Y106" i="13"/>
  <c r="Z106" i="13" s="1"/>
  <c r="Y107" i="13"/>
  <c r="Z107" i="13" s="1"/>
  <c r="Y127" i="13"/>
  <c r="Z127" i="13" s="1"/>
  <c r="AE124" i="13"/>
  <c r="AE124" i="11"/>
  <c r="AF124" i="11" s="1"/>
  <c r="U71" i="13"/>
  <c r="S71" i="13"/>
  <c r="X106" i="13"/>
  <c r="V106" i="13"/>
  <c r="X127" i="13"/>
  <c r="V127" i="13"/>
  <c r="X107" i="13"/>
  <c r="V107" i="13"/>
  <c r="X67" i="13"/>
  <c r="V67" i="13"/>
  <c r="X68" i="13"/>
  <c r="V68" i="13"/>
  <c r="X66" i="11"/>
  <c r="V66" i="11"/>
  <c r="X104" i="11"/>
  <c r="V104" i="11"/>
  <c r="X105" i="11"/>
  <c r="V105" i="11"/>
  <c r="X125" i="11"/>
  <c r="V125" i="11"/>
  <c r="X70" i="11"/>
  <c r="V70" i="11"/>
  <c r="W89" i="6" a="1"/>
  <c r="W89" i="6" s="1"/>
  <c r="K121" i="10" s="1"/>
  <c r="AB116" i="8"/>
  <c r="AC116" i="8" s="1"/>
  <c r="S105" i="6"/>
  <c r="P81" i="3"/>
  <c r="N82" i="3" s="1"/>
  <c r="P82" i="3" s="1"/>
  <c r="N83" i="3" s="1"/>
  <c r="P83" i="3" s="1"/>
  <c r="N84" i="3" s="1"/>
  <c r="AB37" i="8"/>
  <c r="AC37" i="8" s="1"/>
  <c r="S31" i="6"/>
  <c r="L33" i="6"/>
  <c r="N33" i="6"/>
  <c r="O33" i="6" s="1"/>
  <c r="S67" i="11"/>
  <c r="U67" i="11"/>
  <c r="N107" i="6"/>
  <c r="O107" i="6" s="1"/>
  <c r="L107" i="6"/>
  <c r="U71" i="11"/>
  <c r="S71" i="11"/>
  <c r="Y105" i="11"/>
  <c r="T107" i="11"/>
  <c r="T106" i="11"/>
  <c r="Y104" i="11"/>
  <c r="Z128" i="11"/>
  <c r="U127" i="11"/>
  <c r="U91" i="6"/>
  <c r="V91" i="6" s="1"/>
  <c r="W91" i="6" s="1" a="1"/>
  <c r="W91" i="6" s="1"/>
  <c r="K122" i="10" s="1"/>
  <c r="Y125" i="11"/>
  <c r="P92" i="6"/>
  <c r="O92" i="6" s="1"/>
  <c r="P67" i="2"/>
  <c r="N68" i="2" s="1"/>
  <c r="X102" i="7"/>
  <c r="Y102" i="7" s="1"/>
  <c r="W101" i="8"/>
  <c r="X101" i="8" s="1"/>
  <c r="N64" i="6"/>
  <c r="Q63" i="6"/>
  <c r="R121" i="6" a="1"/>
  <c r="R121" i="6" s="1"/>
  <c r="W135" i="8"/>
  <c r="X135" i="8" s="1"/>
  <c r="S60" i="7"/>
  <c r="T60" i="7" s="1"/>
  <c r="S136" i="7"/>
  <c r="T136" i="7" s="1"/>
  <c r="M124" i="6"/>
  <c r="X135" i="7"/>
  <c r="Y135" i="7" s="1"/>
  <c r="S56" i="8"/>
  <c r="T56" i="8" s="1"/>
  <c r="P52" i="6"/>
  <c r="S132" i="8"/>
  <c r="T132" i="8" s="1"/>
  <c r="M53" i="6"/>
  <c r="X59" i="7"/>
  <c r="Y59" i="7" s="1"/>
  <c r="W59" i="8"/>
  <c r="X59" i="8" s="1"/>
  <c r="P84" i="4"/>
  <c r="N85" i="4" s="1"/>
  <c r="P123" i="6"/>
  <c r="R50" i="6" a="1"/>
  <c r="R50" i="6" s="1"/>
  <c r="AE65" i="8"/>
  <c r="AF64" i="8"/>
  <c r="AA41" i="7"/>
  <c r="AB41" i="7" s="1"/>
  <c r="V30" i="13" l="1"/>
  <c r="X30" i="13"/>
  <c r="X30" i="11"/>
  <c r="V30" i="11"/>
  <c r="AF27" i="13"/>
  <c r="AG27" i="13" s="1" a="1"/>
  <c r="AG27" i="13" s="1"/>
  <c r="X31" i="13"/>
  <c r="V31" i="13"/>
  <c r="AE29" i="13"/>
  <c r="P78" i="1"/>
  <c r="N79" i="1" s="1"/>
  <c r="AE29" i="11"/>
  <c r="AF29" i="11" s="1"/>
  <c r="AG29" i="11" s="1" a="1"/>
  <c r="AG29" i="11" s="1"/>
  <c r="U71" i="6"/>
  <c r="V71" i="6" s="1"/>
  <c r="W71" i="6" s="1" a="1"/>
  <c r="W71" i="6" s="1"/>
  <c r="K27" i="10" s="1"/>
  <c r="X35" i="11"/>
  <c r="V35" i="11"/>
  <c r="V105" i="13"/>
  <c r="X105" i="13"/>
  <c r="X104" i="13"/>
  <c r="V104" i="13"/>
  <c r="AE100" i="13"/>
  <c r="AE101" i="13"/>
  <c r="AE100" i="11"/>
  <c r="AF100" i="11" s="1"/>
  <c r="AG100" i="11" s="1" a="1"/>
  <c r="AG100" i="11" s="1"/>
  <c r="AE101" i="11"/>
  <c r="X71" i="13"/>
  <c r="V71" i="13"/>
  <c r="V72" i="13"/>
  <c r="X72" i="13"/>
  <c r="AF124" i="13"/>
  <c r="AG124" i="13" s="1" a="1"/>
  <c r="AG124" i="13" s="1"/>
  <c r="Y72" i="13"/>
  <c r="Z72" i="13" s="1"/>
  <c r="T69" i="13"/>
  <c r="U69" i="13" s="1"/>
  <c r="T70" i="13"/>
  <c r="U70" i="13" s="1"/>
  <c r="Y71" i="13"/>
  <c r="Z71" i="13" s="1"/>
  <c r="X127" i="11"/>
  <c r="V127" i="11"/>
  <c r="X71" i="11"/>
  <c r="V71" i="11"/>
  <c r="X67" i="11"/>
  <c r="V67" i="11"/>
  <c r="Q38" i="11"/>
  <c r="S38" i="11" s="1"/>
  <c r="P38" i="11"/>
  <c r="Q33" i="11"/>
  <c r="S33" i="11" s="1"/>
  <c r="P33" i="11"/>
  <c r="AG124" i="11" a="1"/>
  <c r="AG124" i="11" s="1"/>
  <c r="M108" i="6"/>
  <c r="S119" i="7"/>
  <c r="T119" i="7" s="1"/>
  <c r="S40" i="7"/>
  <c r="T40" i="7" s="1"/>
  <c r="W39" i="8"/>
  <c r="X39" i="8" s="1"/>
  <c r="X39" i="7"/>
  <c r="Y39" i="7" s="1"/>
  <c r="X118" i="7"/>
  <c r="Y118" i="7" s="1"/>
  <c r="M34" i="6"/>
  <c r="W118" i="8"/>
  <c r="X118" i="8" s="1"/>
  <c r="S36" i="8"/>
  <c r="T36" i="8" s="1"/>
  <c r="Y71" i="11"/>
  <c r="Z71" i="11" s="1"/>
  <c r="P84" i="3"/>
  <c r="N85" i="3" s="1"/>
  <c r="T72" i="11"/>
  <c r="P33" i="6"/>
  <c r="Q33" i="6" s="1"/>
  <c r="P107" i="6"/>
  <c r="Q107" i="6" s="1"/>
  <c r="T68" i="11"/>
  <c r="Y67" i="11"/>
  <c r="Z67" i="11" s="1"/>
  <c r="S115" i="8"/>
  <c r="T115" i="8" s="1"/>
  <c r="T105" i="6"/>
  <c r="R105" i="6" a="1"/>
  <c r="R105" i="6" s="1"/>
  <c r="Q92" i="6"/>
  <c r="T31" i="6"/>
  <c r="R31" i="6" a="1"/>
  <c r="R31" i="6" s="1"/>
  <c r="P68" i="2"/>
  <c r="N69" i="2" s="1"/>
  <c r="P69" i="2" s="1"/>
  <c r="N70" i="2" s="1"/>
  <c r="Z104" i="11"/>
  <c r="Z125" i="11"/>
  <c r="U106" i="11"/>
  <c r="U107" i="11"/>
  <c r="Z105" i="11"/>
  <c r="AB70" i="8"/>
  <c r="AC70" i="8" s="1"/>
  <c r="S62" i="6"/>
  <c r="T62" i="6" s="1"/>
  <c r="O52" i="6"/>
  <c r="Q52" i="6"/>
  <c r="U121" i="6"/>
  <c r="V121" i="6" s="1"/>
  <c r="U50" i="6"/>
  <c r="V50" i="6" s="1"/>
  <c r="P85" i="4"/>
  <c r="N86" i="4" s="1"/>
  <c r="L124" i="6"/>
  <c r="N124" i="6"/>
  <c r="L53" i="6"/>
  <c r="N53" i="6"/>
  <c r="O123" i="6"/>
  <c r="Q123" i="6"/>
  <c r="AE66" i="8"/>
  <c r="AF65" i="8"/>
  <c r="AA42" i="7"/>
  <c r="AB42" i="7" s="1"/>
  <c r="T32" i="13" l="1"/>
  <c r="Y35" i="11"/>
  <c r="Z35" i="11" s="1"/>
  <c r="X19" i="7"/>
  <c r="X86" i="7"/>
  <c r="Y86" i="7" s="1"/>
  <c r="Y30" i="13"/>
  <c r="Z30" i="13" s="1"/>
  <c r="Y30" i="11"/>
  <c r="Z30" i="11" s="1"/>
  <c r="S20" i="7"/>
  <c r="T20" i="7" s="1"/>
  <c r="S20" i="8"/>
  <c r="T20" i="8" s="1"/>
  <c r="T31" i="11"/>
  <c r="T33" i="13"/>
  <c r="S80" i="6"/>
  <c r="T80" i="6" s="1"/>
  <c r="S75" i="6"/>
  <c r="T75" i="6" s="1"/>
  <c r="T36" i="11"/>
  <c r="AB85" i="8"/>
  <c r="AC85" i="8" s="1"/>
  <c r="P77" i="6"/>
  <c r="Q77" i="6" s="1"/>
  <c r="S87" i="8"/>
  <c r="T87" i="8" s="1"/>
  <c r="W19" i="8"/>
  <c r="X19" i="8" s="1"/>
  <c r="AB18" i="8"/>
  <c r="AC18" i="8" s="1"/>
  <c r="P79" i="1"/>
  <c r="N80" i="1" s="1"/>
  <c r="P80" i="1" s="1"/>
  <c r="N81" i="1" s="1"/>
  <c r="P81" i="1" s="1"/>
  <c r="N82" i="1" s="1"/>
  <c r="P82" i="1" s="1"/>
  <c r="N83" i="1" s="1"/>
  <c r="M73" i="6"/>
  <c r="S87" i="7"/>
  <c r="T87" i="7" s="1"/>
  <c r="M78" i="6"/>
  <c r="Y31" i="13"/>
  <c r="Z31" i="13" s="1"/>
  <c r="W86" i="8"/>
  <c r="X86" i="8" s="1"/>
  <c r="P72" i="6"/>
  <c r="Q72" i="6" s="1"/>
  <c r="AF29" i="13"/>
  <c r="AG29" i="13" s="1" a="1"/>
  <c r="AG29" i="13" s="1"/>
  <c r="AE65" i="13"/>
  <c r="AE66" i="13"/>
  <c r="AE69" i="11"/>
  <c r="AF69" i="11" s="1"/>
  <c r="AG69" i="11" s="1" a="1"/>
  <c r="AG69" i="11" s="1"/>
  <c r="AE65" i="11"/>
  <c r="AF101" i="13"/>
  <c r="AG101" i="13" s="1" a="1"/>
  <c r="AG101" i="13" s="1"/>
  <c r="AF100" i="13"/>
  <c r="AG100" i="13" s="1" a="1"/>
  <c r="AG100" i="13" s="1"/>
  <c r="X70" i="13"/>
  <c r="V70" i="13"/>
  <c r="Y127" i="11"/>
  <c r="Z127" i="11" s="1"/>
  <c r="Y126" i="13"/>
  <c r="X69" i="13"/>
  <c r="V69" i="13"/>
  <c r="X107" i="11"/>
  <c r="V107" i="11"/>
  <c r="X106" i="11"/>
  <c r="V106" i="11"/>
  <c r="X72" i="7"/>
  <c r="Y72" i="7" s="1"/>
  <c r="P70" i="2"/>
  <c r="N71" i="2" s="1"/>
  <c r="AB101" i="8" s="1"/>
  <c r="AC101" i="8" s="1"/>
  <c r="P64" i="6"/>
  <c r="Q64" i="6" s="1"/>
  <c r="W69" i="8"/>
  <c r="X69" i="8" s="1"/>
  <c r="U68" i="11"/>
  <c r="N34" i="6"/>
  <c r="O34" i="6" s="1"/>
  <c r="L34" i="6"/>
  <c r="U72" i="11"/>
  <c r="U105" i="6"/>
  <c r="V105" i="6" s="1"/>
  <c r="P85" i="3"/>
  <c r="N86" i="3" s="1"/>
  <c r="U31" i="6"/>
  <c r="V31" i="6" s="1"/>
  <c r="W31" i="6" s="1" a="1"/>
  <c r="W31" i="6" s="1"/>
  <c r="K63" i="10" s="1"/>
  <c r="N108" i="6"/>
  <c r="O108" i="6" s="1"/>
  <c r="L108" i="6"/>
  <c r="AF101" i="11"/>
  <c r="AG101" i="11" s="1" a="1"/>
  <c r="AG101" i="11" s="1"/>
  <c r="R62" i="6" a="1"/>
  <c r="R62" i="6" s="1"/>
  <c r="W50" i="6" a="1"/>
  <c r="W50" i="6" s="1"/>
  <c r="K98" i="10" s="1"/>
  <c r="W121" i="6" a="1"/>
  <c r="W121" i="6" s="1"/>
  <c r="K99" i="10" s="1"/>
  <c r="S51" i="6"/>
  <c r="AB58" i="8"/>
  <c r="AC58" i="8" s="1"/>
  <c r="S122" i="6"/>
  <c r="AB134" i="8"/>
  <c r="AC134" i="8" s="1"/>
  <c r="P86" i="4"/>
  <c r="N87" i="4" s="1"/>
  <c r="P87" i="4" s="1"/>
  <c r="N88" i="4" s="1"/>
  <c r="AE67" i="8"/>
  <c r="AF66" i="8"/>
  <c r="AA43" i="7"/>
  <c r="AB43" i="7" s="1"/>
  <c r="P71" i="2" l="1"/>
  <c r="N72" i="2" s="1"/>
  <c r="P72" i="2" s="1"/>
  <c r="N73" i="2" s="1"/>
  <c r="S92" i="6"/>
  <c r="T92" i="6" s="1"/>
  <c r="O64" i="6"/>
  <c r="R64" i="6" s="1" a="1"/>
  <c r="R64" i="6" s="1"/>
  <c r="N78" i="6"/>
  <c r="O78" i="6" s="1"/>
  <c r="L78" i="6"/>
  <c r="U36" i="11"/>
  <c r="S36" i="11"/>
  <c r="L73" i="6"/>
  <c r="N73" i="6"/>
  <c r="O73" i="6" s="1"/>
  <c r="Y36" i="11"/>
  <c r="Z36" i="11" s="1"/>
  <c r="Y31" i="11"/>
  <c r="Z31" i="11" s="1"/>
  <c r="P73" i="6"/>
  <c r="Q73" i="6" s="1"/>
  <c r="T37" i="11"/>
  <c r="S88" i="8"/>
  <c r="T88" i="8" s="1"/>
  <c r="T37" i="13"/>
  <c r="X20" i="7"/>
  <c r="Y20" i="7" s="1"/>
  <c r="Y33" i="13"/>
  <c r="Z33" i="13" s="1"/>
  <c r="T36" i="13"/>
  <c r="T32" i="11"/>
  <c r="S21" i="8"/>
  <c r="T21" i="8" s="1"/>
  <c r="P83" i="1"/>
  <c r="N84" i="1" s="1"/>
  <c r="Y32" i="13"/>
  <c r="Z32" i="13" s="1"/>
  <c r="P78" i="6"/>
  <c r="Q78" i="6" s="1"/>
  <c r="W20" i="8"/>
  <c r="X20" i="8" s="1"/>
  <c r="S21" i="7"/>
  <c r="T21" i="7" s="1"/>
  <c r="X87" i="7"/>
  <c r="Y87" i="7" s="1"/>
  <c r="W87" i="8"/>
  <c r="X87" i="8" s="1"/>
  <c r="M74" i="6"/>
  <c r="S88" i="7"/>
  <c r="T88" i="7" s="1"/>
  <c r="M79" i="6"/>
  <c r="Y19" i="7"/>
  <c r="Y18" i="7"/>
  <c r="U33" i="13"/>
  <c r="S33" i="13"/>
  <c r="U31" i="11"/>
  <c r="S31" i="11"/>
  <c r="U32" i="13"/>
  <c r="S32" i="13"/>
  <c r="Y105" i="13"/>
  <c r="Y104" i="13"/>
  <c r="Z126" i="13"/>
  <c r="AF66" i="13"/>
  <c r="AG66" i="13" s="1" a="1"/>
  <c r="AG66" i="13" s="1"/>
  <c r="AE125" i="13"/>
  <c r="AE126" i="11"/>
  <c r="AF126" i="11" s="1"/>
  <c r="AG126" i="11" s="1" a="1"/>
  <c r="AG126" i="11" s="1"/>
  <c r="AF65" i="13"/>
  <c r="AG65" i="13" s="1" a="1"/>
  <c r="AG65" i="13" s="1"/>
  <c r="X68" i="11"/>
  <c r="V68" i="11"/>
  <c r="X72" i="11"/>
  <c r="V72" i="11"/>
  <c r="W105" i="6" a="1"/>
  <c r="W105" i="6" s="1"/>
  <c r="K64" i="10" s="1"/>
  <c r="AF65" i="11"/>
  <c r="AG65" i="11" s="1" a="1"/>
  <c r="AG65" i="11" s="1"/>
  <c r="P86" i="3"/>
  <c r="N87" i="3" s="1"/>
  <c r="P87" i="3" s="1"/>
  <c r="N88" i="3" s="1"/>
  <c r="S32" i="6"/>
  <c r="AB38" i="8"/>
  <c r="AC38" i="8" s="1"/>
  <c r="AB117" i="8"/>
  <c r="AC117" i="8" s="1"/>
  <c r="S106" i="6"/>
  <c r="Y107" i="11"/>
  <c r="Y106" i="11"/>
  <c r="W56" i="8"/>
  <c r="X56" i="8" s="1"/>
  <c r="P124" i="6"/>
  <c r="W132" i="8"/>
  <c r="X132" i="8" s="1"/>
  <c r="P53" i="6"/>
  <c r="X136" i="7"/>
  <c r="Y136" i="7" s="1"/>
  <c r="X60" i="7"/>
  <c r="Y60" i="7" s="1"/>
  <c r="P88" i="4"/>
  <c r="N89" i="4" s="1"/>
  <c r="P89" i="4" s="1"/>
  <c r="N90" i="4" s="1"/>
  <c r="T122" i="6"/>
  <c r="R122" i="6" a="1"/>
  <c r="R122" i="6" s="1"/>
  <c r="T51" i="6"/>
  <c r="R51" i="6" a="1"/>
  <c r="R51" i="6" s="1"/>
  <c r="U62" i="6"/>
  <c r="AF67" i="8"/>
  <c r="AE69" i="8"/>
  <c r="AA45" i="7"/>
  <c r="AB45" i="7" s="1"/>
  <c r="R92" i="6" l="1" a="1"/>
  <c r="R92" i="6" s="1"/>
  <c r="X31" i="11"/>
  <c r="V31" i="11"/>
  <c r="U32" i="11"/>
  <c r="S32" i="11"/>
  <c r="S36" i="13"/>
  <c r="U36" i="13"/>
  <c r="X33" i="13"/>
  <c r="V33" i="13"/>
  <c r="S37" i="13"/>
  <c r="U37" i="13"/>
  <c r="L79" i="6"/>
  <c r="N79" i="6"/>
  <c r="O79" i="6" s="1"/>
  <c r="X36" i="11"/>
  <c r="V36" i="11"/>
  <c r="V32" i="13"/>
  <c r="X32" i="13"/>
  <c r="AB19" i="8"/>
  <c r="AC19" i="8" s="1"/>
  <c r="P84" i="1"/>
  <c r="N85" i="1" s="1"/>
  <c r="P85" i="1" s="1"/>
  <c r="N86" i="1" s="1"/>
  <c r="P86" i="1" s="1"/>
  <c r="N87" i="1" s="1"/>
  <c r="S72" i="6"/>
  <c r="AB86" i="8"/>
  <c r="AC86" i="8" s="1"/>
  <c r="S77" i="6"/>
  <c r="U37" i="11"/>
  <c r="S37" i="11"/>
  <c r="L74" i="6"/>
  <c r="N74" i="6"/>
  <c r="O74" i="6" s="1"/>
  <c r="AE126" i="13"/>
  <c r="AE127" i="11"/>
  <c r="AF127" i="11" s="1"/>
  <c r="Z104" i="13"/>
  <c r="AF125" i="13"/>
  <c r="AG125" i="13" s="1" a="1"/>
  <c r="AG125" i="13" s="1"/>
  <c r="Z105" i="13"/>
  <c r="AE103" i="13"/>
  <c r="AE102" i="13"/>
  <c r="AE102" i="11"/>
  <c r="AF102" i="11" s="1"/>
  <c r="AG102" i="11" s="1" a="1"/>
  <c r="AG102" i="11" s="1"/>
  <c r="AE103" i="11"/>
  <c r="AF103" i="11" s="1"/>
  <c r="AG103" i="11" s="1" a="1"/>
  <c r="AG103" i="11" s="1"/>
  <c r="T73" i="13"/>
  <c r="Y69" i="13"/>
  <c r="Y70" i="13"/>
  <c r="T32" i="6"/>
  <c r="R32" i="6" a="1"/>
  <c r="R32" i="6" s="1"/>
  <c r="W36" i="8"/>
  <c r="X36" i="8" s="1"/>
  <c r="X40" i="7"/>
  <c r="Y40" i="7" s="1"/>
  <c r="Y72" i="11"/>
  <c r="S41" i="7"/>
  <c r="T41" i="7" s="1"/>
  <c r="T73" i="11"/>
  <c r="X119" i="7"/>
  <c r="Y119" i="7" s="1"/>
  <c r="Y68" i="11"/>
  <c r="S40" i="8"/>
  <c r="T40" i="8" s="1"/>
  <c r="W115" i="8"/>
  <c r="X115" i="8" s="1"/>
  <c r="M35" i="6"/>
  <c r="P88" i="3"/>
  <c r="N89" i="3" s="1"/>
  <c r="P89" i="3" s="1"/>
  <c r="N90" i="3" s="1"/>
  <c r="P34" i="6"/>
  <c r="Q34" i="6" s="1"/>
  <c r="R34" i="6" s="1" a="1"/>
  <c r="R34" i="6" s="1"/>
  <c r="P108" i="6"/>
  <c r="Q108" i="6" s="1"/>
  <c r="R108" i="6" s="1" a="1"/>
  <c r="R108" i="6" s="1"/>
  <c r="T106" i="6"/>
  <c r="R106" i="6" a="1"/>
  <c r="R106" i="6" s="1"/>
  <c r="Z106" i="11"/>
  <c r="Z107" i="11"/>
  <c r="V62" i="6"/>
  <c r="W62" i="6" s="1" a="1"/>
  <c r="W62" i="6" s="1"/>
  <c r="K123" i="10" s="1"/>
  <c r="U122" i="6"/>
  <c r="V122" i="6" s="1"/>
  <c r="P90" i="4"/>
  <c r="N91" i="4" s="1"/>
  <c r="U51" i="6"/>
  <c r="V51" i="6" s="1"/>
  <c r="O53" i="6"/>
  <c r="Q53" i="6"/>
  <c r="O124" i="6"/>
  <c r="Q124" i="6"/>
  <c r="U64" i="6"/>
  <c r="V64" i="6" s="1"/>
  <c r="AB71" i="8"/>
  <c r="AC71" i="8" s="1"/>
  <c r="P73" i="2"/>
  <c r="N74" i="2" s="1"/>
  <c r="P74" i="2" s="1"/>
  <c r="N75" i="2" s="1"/>
  <c r="S63" i="6"/>
  <c r="AE70" i="8"/>
  <c r="AF69" i="8"/>
  <c r="AA46" i="7"/>
  <c r="AB46" i="7" s="1"/>
  <c r="X37" i="11" l="1"/>
  <c r="V37" i="11"/>
  <c r="V36" i="13"/>
  <c r="X36" i="13"/>
  <c r="T77" i="6"/>
  <c r="R77" i="6" a="1"/>
  <c r="R77" i="6" s="1"/>
  <c r="T72" i="6"/>
  <c r="R72" i="6" a="1"/>
  <c r="R72" i="6" s="1"/>
  <c r="X32" i="11"/>
  <c r="V32" i="11"/>
  <c r="T34" i="13"/>
  <c r="U34" i="13" s="1"/>
  <c r="T33" i="11"/>
  <c r="U33" i="11" s="1"/>
  <c r="X33" i="11" s="1"/>
  <c r="S22" i="7"/>
  <c r="T22" i="7" s="1"/>
  <c r="X88" i="7"/>
  <c r="Y88" i="7" s="1"/>
  <c r="W21" i="8"/>
  <c r="X21" i="8" s="1"/>
  <c r="S18" i="8"/>
  <c r="T18" i="8" s="1"/>
  <c r="W88" i="8"/>
  <c r="X88" i="8" s="1"/>
  <c r="X21" i="7"/>
  <c r="Y21" i="7" s="1"/>
  <c r="S89" i="7"/>
  <c r="T89" i="7" s="1"/>
  <c r="M75" i="6"/>
  <c r="Y37" i="13"/>
  <c r="Z37" i="13" s="1"/>
  <c r="Y37" i="11"/>
  <c r="Z37" i="11" s="1"/>
  <c r="P87" i="1"/>
  <c r="N88" i="1" s="1"/>
  <c r="P74" i="6"/>
  <c r="Q74" i="6" s="1"/>
  <c r="Y36" i="13"/>
  <c r="Z36" i="13" s="1"/>
  <c r="T38" i="11"/>
  <c r="U38" i="11" s="1"/>
  <c r="V38" i="11" s="1"/>
  <c r="M80" i="6"/>
  <c r="S85" i="8"/>
  <c r="T85" i="8" s="1"/>
  <c r="T35" i="13"/>
  <c r="U35" i="13" s="1"/>
  <c r="Y32" i="11"/>
  <c r="Z32" i="11" s="1"/>
  <c r="P79" i="6"/>
  <c r="Q79" i="6" s="1"/>
  <c r="X37" i="13"/>
  <c r="V37" i="13"/>
  <c r="AE67" i="13"/>
  <c r="AE68" i="13"/>
  <c r="AE70" i="11"/>
  <c r="AF70" i="11" s="1"/>
  <c r="AG70" i="11" s="1" a="1"/>
  <c r="AG70" i="11" s="1"/>
  <c r="AE66" i="11"/>
  <c r="AF66" i="11" s="1"/>
  <c r="AG66" i="11" s="1" a="1"/>
  <c r="AG66" i="11" s="1"/>
  <c r="U73" i="13"/>
  <c r="S73" i="13"/>
  <c r="AE127" i="13"/>
  <c r="AE125" i="11"/>
  <c r="AF125" i="11" s="1"/>
  <c r="AG125" i="11" s="1" a="1"/>
  <c r="AG125" i="11" s="1"/>
  <c r="AE104" i="13"/>
  <c r="AF104" i="13" s="1"/>
  <c r="AE105" i="13"/>
  <c r="AF105" i="13" s="1"/>
  <c r="AE106" i="11"/>
  <c r="AF106" i="11" s="1"/>
  <c r="AE107" i="11"/>
  <c r="AF107" i="11" s="1"/>
  <c r="AF102" i="13"/>
  <c r="AG102" i="13" s="1" a="1"/>
  <c r="AG102" i="13" s="1"/>
  <c r="AF103" i="13"/>
  <c r="AG103" i="13" s="1" a="1"/>
  <c r="AG103" i="13" s="1"/>
  <c r="Z70" i="13"/>
  <c r="Z69" i="13"/>
  <c r="AF126" i="13"/>
  <c r="AG126" i="13" s="1" a="1"/>
  <c r="AG126" i="13" s="1"/>
  <c r="U73" i="11"/>
  <c r="S73" i="11"/>
  <c r="P90" i="3"/>
  <c r="N91" i="3" s="1"/>
  <c r="U106" i="6"/>
  <c r="V106" i="6" s="1"/>
  <c r="U32" i="6"/>
  <c r="V32" i="6" s="1"/>
  <c r="Z72" i="11"/>
  <c r="O72" i="11" s="1"/>
  <c r="N35" i="6"/>
  <c r="O35" i="6" s="1"/>
  <c r="L35" i="6"/>
  <c r="Z68" i="11"/>
  <c r="O68" i="11" s="1"/>
  <c r="O107" i="11"/>
  <c r="O106" i="11"/>
  <c r="AG127" i="11" a="1"/>
  <c r="AG127" i="11" s="1"/>
  <c r="W122" i="6" a="1"/>
  <c r="W122" i="6" s="1"/>
  <c r="K101" i="10" s="1"/>
  <c r="W51" i="6" a="1"/>
  <c r="W51" i="6" s="1"/>
  <c r="K100" i="10" s="1"/>
  <c r="W64" i="6" a="1"/>
  <c r="W64" i="6" s="1"/>
  <c r="K124" i="10" s="1"/>
  <c r="R124" i="6" a="1"/>
  <c r="R124" i="6" s="1"/>
  <c r="R53" i="6" a="1"/>
  <c r="R53" i="6" s="1"/>
  <c r="P91" i="4"/>
  <c r="N92" i="4" s="1"/>
  <c r="P92" i="4" s="1"/>
  <c r="N93" i="4" s="1"/>
  <c r="P93" i="4" s="1"/>
  <c r="N94" i="4" s="1"/>
  <c r="P94" i="4" s="1"/>
  <c r="N95" i="4" s="1"/>
  <c r="S123" i="6"/>
  <c r="AB59" i="8"/>
  <c r="AC59" i="8" s="1"/>
  <c r="S52" i="6"/>
  <c r="AB135" i="8"/>
  <c r="AC135" i="8" s="1"/>
  <c r="U53" i="6"/>
  <c r="V53" i="6" s="1"/>
  <c r="U124" i="6"/>
  <c r="V124" i="6" s="1"/>
  <c r="P75" i="2"/>
  <c r="N76" i="2" s="1"/>
  <c r="P76" i="2" s="1"/>
  <c r="N77" i="2" s="1"/>
  <c r="U92" i="6"/>
  <c r="R63" i="6" a="1"/>
  <c r="R63" i="6" s="1"/>
  <c r="T63" i="6"/>
  <c r="AE71" i="8"/>
  <c r="AF70" i="8"/>
  <c r="AA47" i="7"/>
  <c r="AB47" i="7" s="1"/>
  <c r="V33" i="11" l="1"/>
  <c r="X38" i="11"/>
  <c r="AE31" i="13"/>
  <c r="AF31" i="13" s="1"/>
  <c r="AG31" i="13" s="1" a="1"/>
  <c r="AG31" i="13" s="1"/>
  <c r="AE35" i="11"/>
  <c r="AF35" i="11" s="1"/>
  <c r="AG35" i="11" s="1" a="1"/>
  <c r="AG35" i="11" s="1"/>
  <c r="U77" i="6"/>
  <c r="V77" i="6" s="1"/>
  <c r="W77" i="6" s="1" a="1"/>
  <c r="W77" i="6" s="1"/>
  <c r="K29" i="10" s="1"/>
  <c r="U72" i="6"/>
  <c r="V72" i="6" s="1"/>
  <c r="W72" i="6" s="1" a="1"/>
  <c r="W72" i="6" s="1"/>
  <c r="K28" i="10" s="1"/>
  <c r="P88" i="1"/>
  <c r="N89" i="1" s="1"/>
  <c r="AE30" i="11"/>
  <c r="AF30" i="11" s="1"/>
  <c r="AG30" i="11" s="1" a="1"/>
  <c r="AG30" i="11" s="1"/>
  <c r="AE30" i="13"/>
  <c r="AF30" i="13" s="1"/>
  <c r="AG30" i="13" s="1" a="1"/>
  <c r="AG30" i="13" s="1"/>
  <c r="V35" i="13"/>
  <c r="X35" i="13"/>
  <c r="N75" i="6"/>
  <c r="O75" i="6" s="1"/>
  <c r="L75" i="6"/>
  <c r="N80" i="6"/>
  <c r="O80" i="6" s="1"/>
  <c r="L80" i="6"/>
  <c r="X34" i="13"/>
  <c r="V34" i="13"/>
  <c r="X73" i="13"/>
  <c r="V73" i="13"/>
  <c r="AE106" i="13"/>
  <c r="AE107" i="13"/>
  <c r="AE104" i="11"/>
  <c r="AF104" i="11" s="1"/>
  <c r="AG104" i="11" s="1" a="1"/>
  <c r="AG104" i="11" s="1"/>
  <c r="AE105" i="11"/>
  <c r="AF105" i="11" s="1"/>
  <c r="AG105" i="11" s="1" a="1"/>
  <c r="AG105" i="11" s="1"/>
  <c r="AE69" i="13"/>
  <c r="AF69" i="13" s="1"/>
  <c r="AE70" i="13"/>
  <c r="AE72" i="11"/>
  <c r="AF72" i="11" s="1"/>
  <c r="AG72" i="11" s="1" a="1"/>
  <c r="AG72" i="11" s="1"/>
  <c r="AE68" i="11"/>
  <c r="AF68" i="11" s="1"/>
  <c r="AG68" i="11" s="1" a="1"/>
  <c r="AG68" i="11" s="1"/>
  <c r="AF68" i="13"/>
  <c r="AG68" i="13" s="1" a="1"/>
  <c r="AG68" i="13" s="1"/>
  <c r="AF67" i="13"/>
  <c r="AG67" i="13" s="1" a="1"/>
  <c r="AG67" i="13" s="1"/>
  <c r="AE128" i="13"/>
  <c r="AE128" i="11"/>
  <c r="AF128" i="11" s="1"/>
  <c r="AG128" i="11" s="1" a="1"/>
  <c r="AG128" i="11" s="1"/>
  <c r="AF127" i="13"/>
  <c r="AG127" i="13" s="1" a="1"/>
  <c r="AG127" i="13" s="1"/>
  <c r="AG104" i="13" a="1"/>
  <c r="AG104" i="13" s="1"/>
  <c r="AG105" i="13" a="1"/>
  <c r="AG105" i="13" s="1"/>
  <c r="X73" i="11"/>
  <c r="V73" i="11"/>
  <c r="W32" i="6" a="1"/>
  <c r="W32" i="6" s="1"/>
  <c r="K65" i="10" s="1"/>
  <c r="S33" i="6"/>
  <c r="AB39" i="8"/>
  <c r="AC39" i="8" s="1"/>
  <c r="S107" i="6"/>
  <c r="U34" i="6"/>
  <c r="V34" i="6" s="1"/>
  <c r="W34" i="6" s="1" a="1"/>
  <c r="W34" i="6" s="1"/>
  <c r="K67" i="10" s="1"/>
  <c r="U108" i="6"/>
  <c r="V108" i="6" s="1"/>
  <c r="W108" i="6" s="1" a="1"/>
  <c r="W108" i="6" s="1"/>
  <c r="K68" i="10" s="1"/>
  <c r="P91" i="3"/>
  <c r="N92" i="3" s="1"/>
  <c r="AB118" i="8"/>
  <c r="AC118" i="8" s="1"/>
  <c r="W106" i="6" a="1"/>
  <c r="W106" i="6" s="1"/>
  <c r="K66" i="10" s="1"/>
  <c r="AG107" i="11" a="1"/>
  <c r="AG107" i="11" s="1"/>
  <c r="AG106" i="11" a="1"/>
  <c r="AG106" i="11" s="1"/>
  <c r="P77" i="2"/>
  <c r="N78" i="2" s="1"/>
  <c r="P78" i="2" s="1"/>
  <c r="N79" i="2" s="1"/>
  <c r="P79" i="2" s="1"/>
  <c r="W53" i="6" a="1"/>
  <c r="W53" i="6" s="1"/>
  <c r="K102" i="10" s="1"/>
  <c r="W124" i="6" a="1"/>
  <c r="W124" i="6" s="1"/>
  <c r="K103" i="10" s="1"/>
  <c r="V92" i="6"/>
  <c r="W92" i="6" s="1" a="1"/>
  <c r="W92" i="6" s="1"/>
  <c r="K125" i="10" s="1"/>
  <c r="T52" i="6"/>
  <c r="R52" i="6" a="1"/>
  <c r="R52" i="6" s="1"/>
  <c r="T123" i="6"/>
  <c r="R123" i="6" a="1"/>
  <c r="R123" i="6" s="1"/>
  <c r="U123" i="6"/>
  <c r="V123" i="6" s="1"/>
  <c r="P95" i="4"/>
  <c r="N96" i="4" s="1"/>
  <c r="P96" i="4" s="1"/>
  <c r="N97" i="4" s="1"/>
  <c r="P97" i="4" s="1"/>
  <c r="N98" i="4" s="1"/>
  <c r="P98" i="4" s="1"/>
  <c r="N99" i="4" s="1"/>
  <c r="P99" i="4" s="1"/>
  <c r="N100" i="4" s="1"/>
  <c r="P100" i="4" s="1"/>
  <c r="N101" i="4" s="1"/>
  <c r="P101" i="4" s="1"/>
  <c r="N102" i="4" s="1"/>
  <c r="P102" i="4" s="1"/>
  <c r="N103" i="4" s="1"/>
  <c r="P103" i="4" s="1"/>
  <c r="N104" i="4" s="1"/>
  <c r="P104" i="4" s="1"/>
  <c r="N105" i="4" s="1"/>
  <c r="P105" i="4" s="1"/>
  <c r="N106" i="4" s="1"/>
  <c r="P106" i="4" s="1"/>
  <c r="N107" i="4" s="1"/>
  <c r="P107" i="4" s="1"/>
  <c r="N108" i="4" s="1"/>
  <c r="P108" i="4" s="1"/>
  <c r="N109" i="4" s="1"/>
  <c r="P109" i="4" s="1"/>
  <c r="N110" i="4" s="1"/>
  <c r="P110" i="4" s="1"/>
  <c r="N111" i="4" s="1"/>
  <c r="P111" i="4" s="1"/>
  <c r="N112" i="4" s="1"/>
  <c r="P112" i="4" s="1"/>
  <c r="N113" i="4" s="1"/>
  <c r="P113" i="4" s="1"/>
  <c r="U52" i="6"/>
  <c r="V52" i="6" s="1"/>
  <c r="U63" i="6"/>
  <c r="V63" i="6" s="1"/>
  <c r="AE73" i="8"/>
  <c r="AF71" i="8"/>
  <c r="AA48" i="7"/>
  <c r="AB48" i="7" s="1"/>
  <c r="S73" i="6" l="1"/>
  <c r="AB87" i="8"/>
  <c r="AC87" i="8" s="1"/>
  <c r="AB20" i="8"/>
  <c r="AC20" i="8" s="1"/>
  <c r="S78" i="6"/>
  <c r="P89" i="1"/>
  <c r="N90" i="1" s="1"/>
  <c r="P90" i="1" s="1"/>
  <c r="N91" i="1" s="1"/>
  <c r="AF106" i="13"/>
  <c r="AG106" i="13" s="1" a="1"/>
  <c r="AG106" i="13" s="1"/>
  <c r="AF107" i="13"/>
  <c r="AG107" i="13" s="1" a="1"/>
  <c r="AG107" i="13" s="1"/>
  <c r="AF70" i="13"/>
  <c r="AG70" i="13" s="1" a="1"/>
  <c r="AG70" i="13" s="1"/>
  <c r="AF128" i="13"/>
  <c r="AG128" i="13" s="1" a="1"/>
  <c r="AG128" i="13" s="1"/>
  <c r="T74" i="13"/>
  <c r="Y73" i="13"/>
  <c r="Z73" i="13" s="1"/>
  <c r="AG69" i="13" a="1"/>
  <c r="AG69" i="13" s="1"/>
  <c r="W40" i="8"/>
  <c r="X40" i="8" s="1"/>
  <c r="P92" i="3"/>
  <c r="N93" i="3" s="1"/>
  <c r="P93" i="3" s="1"/>
  <c r="N94" i="3" s="1"/>
  <c r="P94" i="3" s="1"/>
  <c r="N95" i="3" s="1"/>
  <c r="S42" i="7"/>
  <c r="T42" i="7" s="1"/>
  <c r="X41" i="7"/>
  <c r="Y41" i="7" s="1"/>
  <c r="T74" i="11"/>
  <c r="S41" i="8"/>
  <c r="T41" i="8" s="1"/>
  <c r="Y73" i="11"/>
  <c r="P35" i="6"/>
  <c r="M36" i="6"/>
  <c r="T107" i="6"/>
  <c r="R107" i="6" a="1"/>
  <c r="R107" i="6" s="1"/>
  <c r="T33" i="6"/>
  <c r="R33" i="6" a="1"/>
  <c r="R33" i="6" s="1"/>
  <c r="W52" i="6" a="1"/>
  <c r="W52" i="6" s="1"/>
  <c r="K104" i="10" s="1"/>
  <c r="W123" i="6" a="1"/>
  <c r="W123" i="6" s="1"/>
  <c r="K105" i="10" s="1"/>
  <c r="W63" i="6" a="1"/>
  <c r="W63" i="6" s="1"/>
  <c r="K126" i="10" s="1"/>
  <c r="AE74" i="8"/>
  <c r="AF73" i="8"/>
  <c r="AA49" i="7"/>
  <c r="AB49" i="7" s="1"/>
  <c r="Y35" i="13" l="1"/>
  <c r="Z35" i="13" s="1"/>
  <c r="P75" i="6"/>
  <c r="Q75" i="6" s="1"/>
  <c r="R75" i="6" s="1" a="1"/>
  <c r="R75" i="6" s="1"/>
  <c r="T38" i="13"/>
  <c r="S23" i="7"/>
  <c r="T23" i="7" s="1"/>
  <c r="X22" i="7"/>
  <c r="Y22" i="7" s="1"/>
  <c r="Y34" i="13"/>
  <c r="Z34" i="13" s="1"/>
  <c r="W85" i="8"/>
  <c r="X85" i="8" s="1"/>
  <c r="X89" i="7"/>
  <c r="Y89" i="7" s="1"/>
  <c r="S22" i="8"/>
  <c r="T22" i="8" s="1"/>
  <c r="P80" i="6"/>
  <c r="Q80" i="6" s="1"/>
  <c r="R80" i="6" s="1" a="1"/>
  <c r="R80" i="6" s="1"/>
  <c r="T34" i="11"/>
  <c r="W18" i="8"/>
  <c r="X18" i="8" s="1"/>
  <c r="Y33" i="11"/>
  <c r="Z33" i="11" s="1"/>
  <c r="O33" i="11" s="1"/>
  <c r="M76" i="6"/>
  <c r="Y38" i="11"/>
  <c r="Z38" i="11" s="1"/>
  <c r="P91" i="1"/>
  <c r="N92" i="1" s="1"/>
  <c r="T78" i="6"/>
  <c r="R78" i="6" a="1"/>
  <c r="R78" i="6" s="1"/>
  <c r="T73" i="6"/>
  <c r="R73" i="6" a="1"/>
  <c r="R73" i="6" s="1"/>
  <c r="AE71" i="13"/>
  <c r="AE72" i="13"/>
  <c r="AE71" i="11"/>
  <c r="AF71" i="11" s="1"/>
  <c r="AG71" i="11" s="1" a="1"/>
  <c r="AG71" i="11" s="1"/>
  <c r="AE67" i="11"/>
  <c r="AF67" i="11" s="1"/>
  <c r="AG67" i="11" s="1" a="1"/>
  <c r="AG67" i="11" s="1"/>
  <c r="U74" i="13"/>
  <c r="S74" i="13"/>
  <c r="U74" i="11"/>
  <c r="S74" i="11"/>
  <c r="P95" i="3"/>
  <c r="N96" i="3" s="1"/>
  <c r="U33" i="6"/>
  <c r="V33" i="6" s="1"/>
  <c r="W33" i="6" s="1" a="1"/>
  <c r="W33" i="6" s="1"/>
  <c r="K69" i="10" s="1"/>
  <c r="U107" i="6"/>
  <c r="V107" i="6" s="1"/>
  <c r="W107" i="6" s="1" a="1"/>
  <c r="W107" i="6" s="1"/>
  <c r="K70" i="10" s="1"/>
  <c r="N36" i="6"/>
  <c r="O36" i="6" s="1"/>
  <c r="L36" i="6"/>
  <c r="Q35" i="6"/>
  <c r="Z73" i="11"/>
  <c r="O38" i="11"/>
  <c r="AE75" i="8"/>
  <c r="AF74" i="8"/>
  <c r="AA50" i="7"/>
  <c r="AB50" i="7" s="1"/>
  <c r="P92" i="1" l="1"/>
  <c r="N93" i="1" s="1"/>
  <c r="S90" i="7"/>
  <c r="T90" i="7" s="1"/>
  <c r="T39" i="11"/>
  <c r="M81" i="6"/>
  <c r="T39" i="13"/>
  <c r="S89" i="8"/>
  <c r="T89" i="8" s="1"/>
  <c r="N76" i="6"/>
  <c r="O76" i="6" s="1"/>
  <c r="L76" i="6"/>
  <c r="S34" i="11"/>
  <c r="U34" i="11"/>
  <c r="U38" i="13"/>
  <c r="S38" i="13"/>
  <c r="X74" i="13"/>
  <c r="V74" i="13"/>
  <c r="AF71" i="13"/>
  <c r="AG71" i="13" s="1" a="1"/>
  <c r="AG71" i="13" s="1"/>
  <c r="T75" i="13"/>
  <c r="Y74" i="13"/>
  <c r="Z74" i="13" s="1"/>
  <c r="AF72" i="13"/>
  <c r="AG72" i="13" s="1" a="1"/>
  <c r="AG72" i="13" s="1"/>
  <c r="X74" i="11"/>
  <c r="V74" i="11"/>
  <c r="S43" i="7"/>
  <c r="T43" i="7" s="1"/>
  <c r="Y74" i="11"/>
  <c r="S42" i="8"/>
  <c r="T42" i="8" s="1"/>
  <c r="X42" i="7"/>
  <c r="Y42" i="7" s="1"/>
  <c r="AB40" i="8"/>
  <c r="AC40" i="8" s="1"/>
  <c r="M37" i="6"/>
  <c r="W41" i="8"/>
  <c r="X41" i="8" s="1"/>
  <c r="P96" i="3"/>
  <c r="N97" i="3" s="1"/>
  <c r="P97" i="3" s="1"/>
  <c r="N98" i="3" s="1"/>
  <c r="P98" i="3" s="1"/>
  <c r="N99" i="3" s="1"/>
  <c r="P99" i="3" s="1"/>
  <c r="N100" i="3" s="1"/>
  <c r="S35" i="6"/>
  <c r="T75" i="11"/>
  <c r="P36" i="6"/>
  <c r="Q36" i="6" s="1"/>
  <c r="AE76" i="8"/>
  <c r="AF75" i="8"/>
  <c r="AA51" i="7"/>
  <c r="AB51" i="7" s="1"/>
  <c r="S39" i="13" l="1"/>
  <c r="U39" i="13"/>
  <c r="N81" i="6"/>
  <c r="O81" i="6" s="1"/>
  <c r="L81" i="6"/>
  <c r="V38" i="13"/>
  <c r="X38" i="13"/>
  <c r="S39" i="11"/>
  <c r="U39" i="11"/>
  <c r="X34" i="11"/>
  <c r="V34" i="11"/>
  <c r="AE33" i="13"/>
  <c r="AE32" i="13"/>
  <c r="U73" i="6"/>
  <c r="V73" i="6" s="1"/>
  <c r="W73" i="6" s="1" a="1"/>
  <c r="W73" i="6" s="1"/>
  <c r="K30" i="10" s="1"/>
  <c r="U78" i="6"/>
  <c r="V78" i="6" s="1"/>
  <c r="W78" i="6" s="1" a="1"/>
  <c r="W78" i="6" s="1"/>
  <c r="K31" i="10" s="1"/>
  <c r="AE36" i="11"/>
  <c r="AF36" i="11" s="1"/>
  <c r="AG36" i="11" s="1" a="1"/>
  <c r="AG36" i="11" s="1"/>
  <c r="AE31" i="11"/>
  <c r="AF31" i="11" s="1"/>
  <c r="AG31" i="11" s="1" a="1"/>
  <c r="AG31" i="11" s="1"/>
  <c r="P93" i="1"/>
  <c r="N94" i="1" s="1"/>
  <c r="Y75" i="13"/>
  <c r="Z75" i="13" s="1"/>
  <c r="AE73" i="13"/>
  <c r="AE73" i="11"/>
  <c r="AF73" i="11" s="1"/>
  <c r="AG73" i="11" s="1" a="1"/>
  <c r="AG73" i="11" s="1"/>
  <c r="U75" i="13"/>
  <c r="S75" i="13"/>
  <c r="S75" i="11"/>
  <c r="U75" i="11"/>
  <c r="Z74" i="11"/>
  <c r="T35" i="6"/>
  <c r="R35" i="6" a="1"/>
  <c r="R35" i="6" s="1"/>
  <c r="Y75" i="11"/>
  <c r="Z75" i="11" s="1"/>
  <c r="P100" i="3"/>
  <c r="N101" i="3" s="1"/>
  <c r="X43" i="7"/>
  <c r="Y43" i="7" s="1"/>
  <c r="P37" i="6"/>
  <c r="Q37" i="6" s="1"/>
  <c r="W42" i="8"/>
  <c r="X42" i="8" s="1"/>
  <c r="U35" i="6"/>
  <c r="V35" i="6" s="1"/>
  <c r="N37" i="6"/>
  <c r="O37" i="6" s="1"/>
  <c r="L37" i="6"/>
  <c r="AE77" i="8"/>
  <c r="AF76" i="8"/>
  <c r="AA53" i="7"/>
  <c r="AB53" i="7" s="1"/>
  <c r="X39" i="11" l="1"/>
  <c r="V39" i="11"/>
  <c r="AF32" i="13"/>
  <c r="AG32" i="13" s="1" a="1"/>
  <c r="AG32" i="13" s="1"/>
  <c r="AF33" i="13"/>
  <c r="AG33" i="13" s="1" a="1"/>
  <c r="AG33" i="13" s="1"/>
  <c r="X39" i="13"/>
  <c r="V39" i="13"/>
  <c r="AE35" i="13"/>
  <c r="AF35" i="13" s="1"/>
  <c r="AG35" i="13" s="1" a="1"/>
  <c r="AG35" i="13" s="1"/>
  <c r="AE34" i="13"/>
  <c r="AF34" i="13" s="1"/>
  <c r="AG34" i="13" s="1" a="1"/>
  <c r="AG34" i="13" s="1"/>
  <c r="S74" i="6"/>
  <c r="U75" i="6"/>
  <c r="V75" i="6" s="1"/>
  <c r="W75" i="6" s="1" a="1"/>
  <c r="W75" i="6" s="1"/>
  <c r="K32" i="10" s="1"/>
  <c r="S79" i="6"/>
  <c r="P94" i="1"/>
  <c r="N95" i="1" s="1"/>
  <c r="AE38" i="11"/>
  <c r="AF38" i="11" s="1"/>
  <c r="AG38" i="11" s="1" a="1"/>
  <c r="AG38" i="11" s="1"/>
  <c r="AB21" i="8"/>
  <c r="AC21" i="8" s="1"/>
  <c r="AE33" i="11"/>
  <c r="AF33" i="11" s="1"/>
  <c r="AG33" i="11" s="1" a="1"/>
  <c r="AG33" i="11" s="1"/>
  <c r="AB88" i="8"/>
  <c r="AC88" i="8" s="1"/>
  <c r="U80" i="6"/>
  <c r="V80" i="6" s="1"/>
  <c r="W80" i="6" s="1" a="1"/>
  <c r="W80" i="6" s="1"/>
  <c r="K33" i="10" s="1"/>
  <c r="X75" i="13"/>
  <c r="V75" i="13"/>
  <c r="AF73" i="13"/>
  <c r="AG73" i="13" s="1" a="1"/>
  <c r="AG73" i="13" s="1"/>
  <c r="X75" i="11"/>
  <c r="V75" i="11"/>
  <c r="W35" i="6" a="1"/>
  <c r="W35" i="6" s="1"/>
  <c r="K71" i="10" s="1"/>
  <c r="AB41" i="8"/>
  <c r="AC41" i="8" s="1"/>
  <c r="P101" i="3"/>
  <c r="N102" i="3" s="1"/>
  <c r="P102" i="3" s="1"/>
  <c r="N103" i="3" s="1"/>
  <c r="P103" i="3" s="1"/>
  <c r="N104" i="3" s="1"/>
  <c r="P104" i="3" s="1"/>
  <c r="N105" i="3" s="1"/>
  <c r="S36" i="6"/>
  <c r="AE78" i="8"/>
  <c r="AF77" i="8"/>
  <c r="AA54" i="7"/>
  <c r="AB54" i="7" s="1"/>
  <c r="Y38" i="13" l="1"/>
  <c r="Z38" i="13" s="1"/>
  <c r="X23" i="7"/>
  <c r="Y23" i="7" s="1"/>
  <c r="P76" i="6"/>
  <c r="Q76" i="6" s="1"/>
  <c r="P95" i="1"/>
  <c r="N96" i="1" s="1"/>
  <c r="W22" i="8"/>
  <c r="X22" i="8" s="1"/>
  <c r="Y34" i="11"/>
  <c r="Z34" i="11" s="1"/>
  <c r="T79" i="6"/>
  <c r="R79" i="6" a="1"/>
  <c r="R79" i="6" s="1"/>
  <c r="T74" i="6"/>
  <c r="R74" i="6" a="1"/>
  <c r="R74" i="6" s="1"/>
  <c r="AE74" i="13"/>
  <c r="AE74" i="11"/>
  <c r="AF74" i="11" s="1"/>
  <c r="AG74" i="11" s="1" a="1"/>
  <c r="AG74" i="11" s="1"/>
  <c r="T36" i="6"/>
  <c r="R36" i="6" a="1"/>
  <c r="R36" i="6" s="1"/>
  <c r="P105" i="3"/>
  <c r="N106" i="3" s="1"/>
  <c r="U36" i="6"/>
  <c r="V36" i="6" s="1"/>
  <c r="AE79" i="8"/>
  <c r="AF78" i="8"/>
  <c r="AA55" i="7"/>
  <c r="AB55" i="7" s="1"/>
  <c r="S90" i="8" l="1"/>
  <c r="T90" i="8" s="1"/>
  <c r="Y39" i="13"/>
  <c r="Z39" i="13" s="1"/>
  <c r="S91" i="7"/>
  <c r="T91" i="7" s="1"/>
  <c r="T40" i="13"/>
  <c r="P96" i="1"/>
  <c r="N97" i="1" s="1"/>
  <c r="P97" i="1" s="1"/>
  <c r="N98" i="1" s="1"/>
  <c r="X90" i="7"/>
  <c r="Y90" i="7" s="1"/>
  <c r="T40" i="11"/>
  <c r="Y39" i="11"/>
  <c r="Z39" i="11" s="1"/>
  <c r="P81" i="6"/>
  <c r="Q81" i="6" s="1"/>
  <c r="W89" i="8"/>
  <c r="X89" i="8" s="1"/>
  <c r="M82" i="6"/>
  <c r="AF74" i="13"/>
  <c r="AG74" i="13" s="1" a="1"/>
  <c r="AG74" i="13" s="1"/>
  <c r="W36" i="6" a="1"/>
  <c r="W36" i="6" s="1"/>
  <c r="K72" i="10" s="1"/>
  <c r="S37" i="6"/>
  <c r="AB42" i="8"/>
  <c r="AC42" i="8" s="1"/>
  <c r="P106" i="3"/>
  <c r="N107" i="3" s="1"/>
  <c r="P107" i="3" s="1"/>
  <c r="N108" i="3" s="1"/>
  <c r="P108" i="3" s="1"/>
  <c r="N109" i="3" s="1"/>
  <c r="P109" i="3" s="1"/>
  <c r="N110" i="3" s="1"/>
  <c r="AF79" i="8"/>
  <c r="AE81" i="8"/>
  <c r="AA56" i="7"/>
  <c r="AB56" i="7" s="1"/>
  <c r="S40" i="11" l="1"/>
  <c r="U40" i="11"/>
  <c r="AE37" i="13"/>
  <c r="AF37" i="13" s="1"/>
  <c r="AG37" i="13" s="1" a="1"/>
  <c r="AG37" i="13" s="1"/>
  <c r="AE36" i="13"/>
  <c r="AF36" i="13" s="1"/>
  <c r="AG36" i="13" s="1" a="1"/>
  <c r="AG36" i="13" s="1"/>
  <c r="AE37" i="11"/>
  <c r="AF37" i="11" s="1"/>
  <c r="AG37" i="11" s="1" a="1"/>
  <c r="AG37" i="11" s="1"/>
  <c r="AE32" i="11"/>
  <c r="AF32" i="11" s="1"/>
  <c r="AG32" i="11" s="1" a="1"/>
  <c r="AG32" i="11" s="1"/>
  <c r="U79" i="6"/>
  <c r="V79" i="6" s="1"/>
  <c r="W79" i="6" s="1" a="1"/>
  <c r="W79" i="6" s="1"/>
  <c r="K35" i="10" s="1"/>
  <c r="P98" i="1"/>
  <c r="N99" i="1" s="1"/>
  <c r="U74" i="6"/>
  <c r="V74" i="6" s="1"/>
  <c r="W74" i="6" s="1" a="1"/>
  <c r="W74" i="6" s="1"/>
  <c r="K34" i="10" s="1"/>
  <c r="U40" i="13"/>
  <c r="S40" i="13"/>
  <c r="N82" i="6"/>
  <c r="O82" i="6" s="1"/>
  <c r="L82" i="6"/>
  <c r="AE75" i="13"/>
  <c r="AE75" i="11"/>
  <c r="AF75" i="11" s="1"/>
  <c r="AG75" i="11" s="1" a="1"/>
  <c r="AG75" i="11" s="1"/>
  <c r="T37" i="6"/>
  <c r="R37" i="6" a="1"/>
  <c r="R37" i="6" s="1"/>
  <c r="U37" i="6"/>
  <c r="V37" i="6" s="1"/>
  <c r="P110" i="3"/>
  <c r="N111" i="3" s="1"/>
  <c r="P111" i="3" s="1"/>
  <c r="N112" i="3" s="1"/>
  <c r="P112" i="3" s="1"/>
  <c r="N113" i="3" s="1"/>
  <c r="P113" i="3" s="1"/>
  <c r="AE82" i="8"/>
  <c r="AF81" i="8"/>
  <c r="AA57" i="7"/>
  <c r="AB57" i="7" s="1"/>
  <c r="AB22" i="8" l="1"/>
  <c r="AC22" i="8" s="1"/>
  <c r="S76" i="6"/>
  <c r="P99" i="1"/>
  <c r="N100" i="1" s="1"/>
  <c r="V40" i="13"/>
  <c r="X40" i="13"/>
  <c r="X40" i="11"/>
  <c r="V40" i="11"/>
  <c r="AF75" i="13"/>
  <c r="AG75" i="13" s="1" a="1"/>
  <c r="AG75" i="13" s="1"/>
  <c r="W37" i="6" a="1"/>
  <c r="W37" i="6" s="1"/>
  <c r="K73" i="10" s="1"/>
  <c r="AE83" i="8"/>
  <c r="AF82" i="8"/>
  <c r="AA58" i="7"/>
  <c r="AB58" i="7" s="1"/>
  <c r="Y40" i="13" l="1"/>
  <c r="Z40" i="13" s="1"/>
  <c r="AB89" i="8"/>
  <c r="AC89" i="8" s="1"/>
  <c r="P82" i="6"/>
  <c r="Q82" i="6" s="1"/>
  <c r="P100" i="1"/>
  <c r="N101" i="1" s="1"/>
  <c r="P101" i="1" s="1"/>
  <c r="N102" i="1" s="1"/>
  <c r="P102" i="1" s="1"/>
  <c r="N103" i="1" s="1"/>
  <c r="Y40" i="11"/>
  <c r="Z40" i="11" s="1"/>
  <c r="W90" i="8"/>
  <c r="X90" i="8" s="1"/>
  <c r="S81" i="6"/>
  <c r="X91" i="7"/>
  <c r="Y91" i="7" s="1"/>
  <c r="R76" i="6" a="1"/>
  <c r="R76" i="6" s="1"/>
  <c r="T76" i="6"/>
  <c r="AE84" i="8"/>
  <c r="AF83" i="8"/>
  <c r="AA59" i="7"/>
  <c r="AB59" i="7" s="1"/>
  <c r="T81" i="6" l="1"/>
  <c r="R81" i="6" a="1"/>
  <c r="R81" i="6" s="1"/>
  <c r="P103" i="1"/>
  <c r="N104" i="1" s="1"/>
  <c r="U76" i="6"/>
  <c r="V76" i="6" s="1"/>
  <c r="W76" i="6" s="1" a="1"/>
  <c r="W76" i="6" s="1"/>
  <c r="K36" i="10" s="1"/>
  <c r="AE34" i="11"/>
  <c r="AF34" i="11" s="1"/>
  <c r="AG34" i="11" s="1" a="1"/>
  <c r="AG34" i="11" s="1"/>
  <c r="AE38" i="13"/>
  <c r="AF38" i="13" s="1"/>
  <c r="AG38" i="13" s="1" a="1"/>
  <c r="AG38" i="13" s="1"/>
  <c r="AE85" i="8"/>
  <c r="AF84" i="8"/>
  <c r="AA60" i="7"/>
  <c r="AB60" i="7" s="1"/>
  <c r="AE39" i="11" l="1"/>
  <c r="AF39" i="11" s="1"/>
  <c r="AG39" i="11" s="1" a="1"/>
  <c r="AG39" i="11" s="1"/>
  <c r="P104" i="1"/>
  <c r="N105" i="1" s="1"/>
  <c r="U81" i="6"/>
  <c r="V81" i="6" s="1"/>
  <c r="W81" i="6" s="1" a="1"/>
  <c r="W81" i="6" s="1"/>
  <c r="K37" i="10" s="1"/>
  <c r="AE39" i="13"/>
  <c r="AF39" i="13" s="1"/>
  <c r="AG39" i="13" s="1" a="1"/>
  <c r="AG39" i="13" s="1"/>
  <c r="AE86" i="8"/>
  <c r="AF85" i="8"/>
  <c r="AA62" i="7"/>
  <c r="AB62" i="7" s="1"/>
  <c r="AB90" i="8" l="1"/>
  <c r="AC90" i="8" s="1"/>
  <c r="S82" i="6"/>
  <c r="P105" i="1"/>
  <c r="N106" i="1" s="1"/>
  <c r="P106" i="1" s="1"/>
  <c r="N107" i="1" s="1"/>
  <c r="P107" i="1" s="1"/>
  <c r="N108" i="1" s="1"/>
  <c r="P108" i="1" s="1"/>
  <c r="N109" i="1" s="1"/>
  <c r="AE87" i="8"/>
  <c r="AF86" i="8"/>
  <c r="AA63" i="7"/>
  <c r="AB63" i="7" s="1"/>
  <c r="T82" i="6" l="1"/>
  <c r="R82" i="6" a="1"/>
  <c r="R82" i="6" s="1"/>
  <c r="U82" i="6"/>
  <c r="V82" i="6" s="1"/>
  <c r="AE40" i="13"/>
  <c r="P109" i="1"/>
  <c r="N110" i="1" s="1"/>
  <c r="P110" i="1" s="1"/>
  <c r="N111" i="1" s="1"/>
  <c r="P111" i="1" s="1"/>
  <c r="N112" i="1" s="1"/>
  <c r="P112" i="1" s="1"/>
  <c r="N113" i="1" s="1"/>
  <c r="P113" i="1" s="1"/>
  <c r="AE40" i="11"/>
  <c r="AF40" i="11" s="1"/>
  <c r="AG40" i="11" s="1" a="1"/>
  <c r="AG40" i="11" s="1"/>
  <c r="AE88" i="8"/>
  <c r="AF87" i="8"/>
  <c r="AA64" i="7"/>
  <c r="AB64" i="7" s="1"/>
  <c r="AF40" i="13" l="1"/>
  <c r="AG40" i="13" s="1" a="1"/>
  <c r="AG40" i="13" s="1"/>
  <c r="W82" i="6" a="1"/>
  <c r="W82" i="6" s="1"/>
  <c r="K38" i="10" s="1"/>
  <c r="AE89" i="8"/>
  <c r="AF88" i="8"/>
  <c r="AA65" i="7"/>
  <c r="AB65" i="7" s="1"/>
  <c r="AE90" i="8" l="1"/>
  <c r="AF89" i="8"/>
  <c r="AA66" i="7"/>
  <c r="AB66" i="7" s="1"/>
  <c r="AE92" i="8" l="1"/>
  <c r="AF90" i="8"/>
  <c r="AA67" i="7"/>
  <c r="AB67" i="7" s="1"/>
  <c r="AE93" i="8" l="1"/>
  <c r="AF92" i="8"/>
  <c r="AA68" i="7"/>
  <c r="AB68" i="7" s="1"/>
  <c r="AE94" i="8" l="1"/>
  <c r="AF93" i="8"/>
  <c r="AA70" i="7"/>
  <c r="AB70" i="7" s="1"/>
  <c r="AE95" i="8" l="1"/>
  <c r="AF94" i="8"/>
  <c r="AA71" i="7"/>
  <c r="AB71" i="7" s="1"/>
  <c r="AF95" i="8" l="1"/>
  <c r="AE97" i="8"/>
  <c r="AA72" i="7"/>
  <c r="AB72" i="7" s="1"/>
  <c r="AE98" i="8" l="1"/>
  <c r="AF97" i="8"/>
  <c r="AA74" i="7"/>
  <c r="AB74" i="7" s="1"/>
  <c r="AE99" i="8" l="1"/>
  <c r="AF98" i="8"/>
  <c r="AA75" i="7"/>
  <c r="AB75" i="7" s="1"/>
  <c r="AE100" i="8" l="1"/>
  <c r="AF99" i="8"/>
  <c r="AA76" i="7"/>
  <c r="AB76" i="7" s="1"/>
  <c r="AE101" i="8" l="1"/>
  <c r="AF100" i="8"/>
  <c r="AA77" i="7"/>
  <c r="AB77" i="7" s="1"/>
  <c r="AE103" i="8" l="1"/>
  <c r="AF101" i="8"/>
  <c r="AA78" i="7"/>
  <c r="AB78" i="7" s="1"/>
  <c r="AE104" i="8" l="1"/>
  <c r="AF103" i="8"/>
  <c r="AA79" i="7"/>
  <c r="AB79" i="7" s="1"/>
  <c r="AE105" i="8" l="1"/>
  <c r="AF104" i="8"/>
  <c r="AA80" i="7"/>
  <c r="AB80" i="7" s="1"/>
  <c r="AE106" i="8" l="1"/>
  <c r="AF105" i="8"/>
  <c r="AA82" i="7"/>
  <c r="AB82" i="7" s="1"/>
  <c r="AE107" i="8" l="1"/>
  <c r="AF106" i="8"/>
  <c r="AA83" i="7"/>
  <c r="AB83" i="7" s="1"/>
  <c r="AE108" i="8" l="1"/>
  <c r="AF107" i="8"/>
  <c r="AA84" i="7"/>
  <c r="AB84" i="7" s="1"/>
  <c r="AE109" i="8" l="1"/>
  <c r="AF108" i="8"/>
  <c r="AA85" i="7"/>
  <c r="AB85" i="7" s="1"/>
  <c r="AF109" i="8" l="1"/>
  <c r="AE111" i="8"/>
  <c r="AA86" i="7"/>
  <c r="AB86" i="7" s="1"/>
  <c r="AE112" i="8" l="1"/>
  <c r="AF111" i="8"/>
  <c r="AA87" i="7"/>
  <c r="AB87" i="7" s="1"/>
  <c r="AE113" i="8" l="1"/>
  <c r="AF112" i="8"/>
  <c r="AA88" i="7"/>
  <c r="AB88" i="7" s="1"/>
  <c r="AE114" i="8" l="1"/>
  <c r="AF113" i="8"/>
  <c r="AA89" i="7"/>
  <c r="AB89" i="7" s="1"/>
  <c r="AE115" i="8" l="1"/>
  <c r="AF114" i="8"/>
  <c r="AA90" i="7"/>
  <c r="AB90" i="7" s="1"/>
  <c r="AE116" i="8" l="1"/>
  <c r="AF115" i="8"/>
  <c r="AA91" i="7"/>
  <c r="AB91" i="7" s="1"/>
  <c r="AE117" i="8" l="1"/>
  <c r="AF116" i="8"/>
  <c r="AA93" i="7"/>
  <c r="AB93" i="7" s="1"/>
  <c r="AE118" i="8" l="1"/>
  <c r="AF117" i="8"/>
  <c r="AA94" i="7"/>
  <c r="AB94" i="7" s="1"/>
  <c r="AE120" i="8" l="1"/>
  <c r="AF118" i="8"/>
  <c r="AA95" i="7"/>
  <c r="AB95" i="7" s="1"/>
  <c r="AE121" i="8" l="1"/>
  <c r="AF120" i="8"/>
  <c r="AA96" i="7"/>
  <c r="AB96" i="7" s="1"/>
  <c r="AE122" i="8" l="1"/>
  <c r="AF121" i="8"/>
  <c r="AA98" i="7"/>
  <c r="AB98" i="7" s="1"/>
  <c r="AE123" i="8" l="1"/>
  <c r="AF122" i="8"/>
  <c r="AA99" i="7"/>
  <c r="AB99" i="7" s="1"/>
  <c r="AE124" i="8" l="1"/>
  <c r="AF123" i="8"/>
  <c r="AA100" i="7"/>
  <c r="AB100" i="7" s="1"/>
  <c r="AE125" i="8" l="1"/>
  <c r="AF124" i="8"/>
  <c r="AA101" i="7"/>
  <c r="AB101" i="7" s="1"/>
  <c r="AE126" i="8" l="1"/>
  <c r="AF125" i="8"/>
  <c r="AA102" i="7"/>
  <c r="AB102" i="7" s="1"/>
  <c r="AF126" i="8" l="1"/>
  <c r="AE128" i="8"/>
  <c r="AA104" i="7"/>
  <c r="AB104" i="7" s="1"/>
  <c r="AE129" i="8" l="1"/>
  <c r="AF128" i="8"/>
  <c r="AA105" i="7"/>
  <c r="AB105" i="7" s="1"/>
  <c r="AE130" i="8" l="1"/>
  <c r="AF129" i="8"/>
  <c r="AA106" i="7"/>
  <c r="AB106" i="7" s="1"/>
  <c r="AE131" i="8" l="1"/>
  <c r="AF130" i="8"/>
  <c r="AA107" i="7"/>
  <c r="AB107" i="7" s="1"/>
  <c r="AE132" i="8" l="1"/>
  <c r="AF131" i="8"/>
  <c r="AA108" i="7"/>
  <c r="AB108" i="7" s="1"/>
  <c r="AE133" i="8" l="1"/>
  <c r="AF132" i="8"/>
  <c r="AA109" i="7"/>
  <c r="AB109" i="7" s="1"/>
  <c r="AE134" i="8" l="1"/>
  <c r="AF133" i="8"/>
  <c r="AA110" i="7"/>
  <c r="AB110" i="7" s="1"/>
  <c r="AE135" i="8" l="1"/>
  <c r="AF135" i="8" s="1"/>
  <c r="AF134" i="8"/>
  <c r="AA112" i="7"/>
  <c r="AB112" i="7" s="1"/>
  <c r="AA113" i="7" l="1"/>
  <c r="AB113" i="7" s="1"/>
  <c r="AA114" i="7" l="1"/>
  <c r="AB114" i="7" s="1"/>
  <c r="AA115" i="7" l="1"/>
  <c r="AB115" i="7" s="1"/>
  <c r="AA116" i="7" l="1"/>
  <c r="AB116" i="7" s="1"/>
  <c r="AA117" i="7" l="1"/>
  <c r="AB117" i="7" s="1"/>
  <c r="AA118" i="7" l="1"/>
  <c r="AB118" i="7" s="1"/>
  <c r="AA119" i="7" l="1"/>
  <c r="AB119" i="7" s="1"/>
  <c r="AA121" i="7" l="1"/>
  <c r="AB121" i="7" s="1"/>
  <c r="AA122" i="7" l="1"/>
  <c r="AB122" i="7" s="1"/>
  <c r="AA123" i="7" l="1"/>
  <c r="AB123" i="7" s="1"/>
  <c r="AA124" i="7" l="1"/>
  <c r="AB124" i="7" s="1"/>
  <c r="AA125" i="7" l="1"/>
  <c r="AB125" i="7" s="1"/>
  <c r="AA126" i="7" l="1"/>
  <c r="AB126" i="7" s="1"/>
  <c r="AA127" i="7" l="1"/>
  <c r="AB127" i="7" s="1"/>
  <c r="AA129" i="7" l="1"/>
  <c r="AB129" i="7" s="1"/>
  <c r="AA130" i="7" l="1"/>
  <c r="AB130" i="7" s="1"/>
  <c r="AA131" i="7" l="1"/>
  <c r="AB131" i="7" s="1"/>
  <c r="AA132" i="7" l="1"/>
  <c r="AB132" i="7" s="1"/>
  <c r="AA133" i="7" l="1"/>
  <c r="AB133" i="7" s="1"/>
  <c r="AA134" i="7" l="1"/>
  <c r="AB134" i="7" s="1"/>
  <c r="AA135" i="7" l="1"/>
  <c r="AB135" i="7" s="1"/>
  <c r="AA136" i="7" l="1"/>
  <c r="AB13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<sst xmlns="http://schemas.openxmlformats.org/spreadsheetml/2006/main" count="11786" uniqueCount="1066">
  <si>
    <t xml:space="preserve">집결시간 </t>
    <phoneticPr fontId="2" type="noConversion"/>
  </si>
  <si>
    <t>시간단위</t>
    <phoneticPr fontId="2" type="noConversion"/>
  </si>
  <si>
    <t>시간</t>
    <phoneticPr fontId="2" type="noConversion"/>
  </si>
  <si>
    <t>집결시간
(20분전 소집)</t>
    <phoneticPr fontId="2" type="noConversion"/>
  </si>
  <si>
    <t>P, Q, p, q</t>
    <phoneticPr fontId="2" type="noConversion"/>
  </si>
  <si>
    <t>R, C, r, c</t>
    <phoneticPr fontId="2" type="noConversion"/>
  </si>
  <si>
    <t>S, T, s, t</t>
    <phoneticPr fontId="2" type="noConversion"/>
  </si>
  <si>
    <t>U, D, u, d</t>
    <phoneticPr fontId="2" type="noConversion"/>
  </si>
  <si>
    <t xml:space="preserve">PT준비 [15분] </t>
    <phoneticPr fontId="2" type="noConversion"/>
  </si>
  <si>
    <t>PT면접 [15분(13분/2분)]</t>
    <phoneticPr fontId="2" type="noConversion"/>
  </si>
  <si>
    <t>심층면접[20분(18분/2분)]</t>
    <phoneticPr fontId="2" type="noConversion"/>
  </si>
  <si>
    <t>커피챗 [5분]</t>
    <phoneticPr fontId="2" type="noConversion"/>
  </si>
  <si>
    <t>~</t>
    <phoneticPr fontId="2" type="noConversion"/>
  </si>
  <si>
    <t>준비실 이동 / PT안내</t>
    <phoneticPr fontId="2" type="noConversion"/>
  </si>
  <si>
    <t>실이동/ 면접주의사항 안내</t>
    <phoneticPr fontId="2" type="noConversion"/>
  </si>
  <si>
    <t>중식</t>
    <phoneticPr fontId="2" type="noConversion"/>
  </si>
  <si>
    <t>휴식시간</t>
    <phoneticPr fontId="2" type="noConversion"/>
  </si>
  <si>
    <t>고교</t>
    <phoneticPr fontId="2" type="noConversion"/>
  </si>
  <si>
    <t>평정</t>
    <phoneticPr fontId="2" type="noConversion"/>
  </si>
  <si>
    <t>보훈(경영) / 고교행정(수도)</t>
    <phoneticPr fontId="2" type="noConversion"/>
  </si>
  <si>
    <t>A, B, a, b</t>
    <phoneticPr fontId="2" type="noConversion"/>
  </si>
  <si>
    <t>E, F, e, f</t>
    <phoneticPr fontId="2" type="noConversion"/>
  </si>
  <si>
    <t>C, D, c, d</t>
    <phoneticPr fontId="2" type="noConversion"/>
  </si>
  <si>
    <t>G, H, g, h</t>
    <phoneticPr fontId="2" type="noConversion"/>
  </si>
  <si>
    <t>IT분야(일반, 고교)</t>
    <phoneticPr fontId="2" type="noConversion"/>
  </si>
  <si>
    <t>2조(고교 행정)</t>
    <phoneticPr fontId="2" type="noConversion"/>
  </si>
  <si>
    <t>면접위원 교체</t>
    <phoneticPr fontId="2" type="noConversion"/>
  </si>
  <si>
    <t>일반 경영</t>
    <phoneticPr fontId="2" type="noConversion"/>
  </si>
  <si>
    <t>보훈 경제</t>
    <phoneticPr fontId="2" type="noConversion"/>
  </si>
  <si>
    <t>면접위원</t>
    <phoneticPr fontId="2" type="noConversion"/>
  </si>
  <si>
    <t>일반 경제</t>
    <phoneticPr fontId="2" type="noConversion"/>
  </si>
  <si>
    <t>구분</t>
    <phoneticPr fontId="2" type="noConversion"/>
  </si>
  <si>
    <t>경영</t>
    <phoneticPr fontId="2" type="noConversion"/>
  </si>
  <si>
    <t>경제</t>
    <phoneticPr fontId="2" type="noConversion"/>
  </si>
  <si>
    <t>IT</t>
    <phoneticPr fontId="2" type="noConversion"/>
  </si>
  <si>
    <t>면접번호</t>
    <phoneticPr fontId="6" type="noConversion"/>
  </si>
  <si>
    <t>F05</t>
  </si>
  <si>
    <t>특별전형 보훈 행정</t>
  </si>
  <si>
    <t>경제</t>
  </si>
  <si>
    <t>서울</t>
  </si>
  <si>
    <t>경영</t>
  </si>
  <si>
    <t>부산</t>
  </si>
  <si>
    <t>F01</t>
  </si>
  <si>
    <t>일반전형 수도권 행정</t>
  </si>
  <si>
    <t>F02</t>
  </si>
  <si>
    <t>일반전형 수도권 IT</t>
  </si>
  <si>
    <t>IT</t>
  </si>
  <si>
    <t>F03</t>
  </si>
  <si>
    <t>일반전형 비수도권 행정</t>
  </si>
  <si>
    <t>F04</t>
  </si>
  <si>
    <t>일반전형 비수도권 IT</t>
  </si>
  <si>
    <t>F06</t>
  </si>
  <si>
    <t>고교전형 수도권 행정</t>
  </si>
  <si>
    <t>NCS 및 금융·경영·경제·상식</t>
  </si>
  <si>
    <t>F07</t>
  </si>
  <si>
    <t>고교전형 비수도권 행정</t>
  </si>
  <si>
    <t>F08</t>
  </si>
  <si>
    <t>고교전형 IT</t>
  </si>
  <si>
    <t>NCS 및 온라인 코딩시험</t>
  </si>
  <si>
    <t>코드</t>
    <phoneticPr fontId="6" type="noConversion"/>
  </si>
  <si>
    <t>지원분야</t>
    <phoneticPr fontId="6" type="noConversion"/>
  </si>
  <si>
    <t>필기시험
과목</t>
    <phoneticPr fontId="6" type="noConversion"/>
  </si>
  <si>
    <t>필기시험
장소</t>
    <phoneticPr fontId="6" type="noConversion"/>
  </si>
  <si>
    <t>F01</t>
    <phoneticPr fontId="6" type="noConversion"/>
  </si>
  <si>
    <t>일반전형 수도권 행정</t>
    <phoneticPr fontId="6" type="noConversion"/>
  </si>
  <si>
    <t>경제</t>
    <phoneticPr fontId="6" type="noConversion"/>
  </si>
  <si>
    <t>서울</t>
    <phoneticPr fontId="6" type="noConversion"/>
  </si>
  <si>
    <t>수험번호</t>
  </si>
  <si>
    <t>이름</t>
  </si>
  <si>
    <t>이메일</t>
  </si>
  <si>
    <t>휴대폰번호</t>
  </si>
  <si>
    <t>F0504223</t>
  </si>
  <si>
    <t>lji9100@naver.com</t>
  </si>
  <si>
    <t>01023356665</t>
  </si>
  <si>
    <t>F0504796</t>
  </si>
  <si>
    <t>71hoon2022@gmail.com</t>
  </si>
  <si>
    <t>01044217383</t>
  </si>
  <si>
    <t>F0501663</t>
  </si>
  <si>
    <t>jiyeon931105@naver.com</t>
  </si>
  <si>
    <t>01087105770</t>
  </si>
  <si>
    <t>F0505324</t>
  </si>
  <si>
    <t>roke047@naver.com</t>
  </si>
  <si>
    <t>01037521941</t>
  </si>
  <si>
    <t>F0503283</t>
  </si>
  <si>
    <t>hyhy6604@naver.com</t>
  </si>
  <si>
    <t>01049086604</t>
  </si>
  <si>
    <t>F0502859</t>
  </si>
  <si>
    <t>alsdnddlf@naver.com</t>
  </si>
  <si>
    <t>01075587702</t>
  </si>
  <si>
    <t>F0503014</t>
  </si>
  <si>
    <t>eogodi6577@naver.com</t>
  </si>
  <si>
    <t>01086469855</t>
  </si>
  <si>
    <t>F0504653</t>
  </si>
  <si>
    <t>wnwlsrud81@naver.com</t>
  </si>
  <si>
    <t>01087980331</t>
  </si>
  <si>
    <t>F0501919</t>
  </si>
  <si>
    <t>tell12345@paran.com</t>
  </si>
  <si>
    <t>01040145021</t>
  </si>
  <si>
    <t>F0503129</t>
  </si>
  <si>
    <t>gjrkdud123@naver.com</t>
  </si>
  <si>
    <t>01039736569</t>
  </si>
  <si>
    <t>F0500570</t>
  </si>
  <si>
    <t>junhwan7739@naver.com</t>
  </si>
  <si>
    <t>01058017739</t>
  </si>
  <si>
    <t>F0102659</t>
  </si>
  <si>
    <t>고선경</t>
  </si>
  <si>
    <t>iriish@naver.com</t>
  </si>
  <si>
    <t>01062398422</t>
  </si>
  <si>
    <t>F0101885</t>
  </si>
  <si>
    <t>우수철</t>
  </si>
  <si>
    <t>dntncjf95@naver.com</t>
  </si>
  <si>
    <t>01020239089</t>
  </si>
  <si>
    <t>F0103054</t>
  </si>
  <si>
    <t>박지연</t>
  </si>
  <si>
    <t>humu92@naver.com</t>
  </si>
  <si>
    <t>01092242943</t>
  </si>
  <si>
    <t>F0102189</t>
  </si>
  <si>
    <t>신재규</t>
  </si>
  <si>
    <t>staria137@naver.com</t>
  </si>
  <si>
    <t>01025813145</t>
  </si>
  <si>
    <t>F0100806</t>
  </si>
  <si>
    <t>임지운</t>
  </si>
  <si>
    <t>dotory0147@gmail.com</t>
  </si>
  <si>
    <t>01023954667</t>
  </si>
  <si>
    <t>F0103644</t>
  </si>
  <si>
    <t>정택규</t>
  </si>
  <si>
    <t>xorrb3201@naver.com</t>
  </si>
  <si>
    <t>01033556616</t>
  </si>
  <si>
    <t>F0103541</t>
  </si>
  <si>
    <t>김기헌</t>
  </si>
  <si>
    <t>kiheon89@gmail.com</t>
  </si>
  <si>
    <t>01093491135</t>
  </si>
  <si>
    <t>F0103796</t>
  </si>
  <si>
    <t>구도현</t>
  </si>
  <si>
    <t>xdungx4@naver.com</t>
  </si>
  <si>
    <t>01029243676</t>
  </si>
  <si>
    <t>F0104818</t>
  </si>
  <si>
    <t>안수현</t>
  </si>
  <si>
    <t>clear65535@naver.com</t>
  </si>
  <si>
    <t>01022724503</t>
  </si>
  <si>
    <t>F0101671</t>
  </si>
  <si>
    <t>고상운</t>
  </si>
  <si>
    <t>sangwoon9902@gmail.com</t>
  </si>
  <si>
    <t>01058465664</t>
  </si>
  <si>
    <t>F0101257</t>
  </si>
  <si>
    <t>조현우</t>
  </si>
  <si>
    <t>zkdlwu11@naver.com</t>
  </si>
  <si>
    <t>01056496322</t>
  </si>
  <si>
    <t>F0102413</t>
  </si>
  <si>
    <t>이승건</t>
  </si>
  <si>
    <t>tmdrjsrnt@naver.com</t>
  </si>
  <si>
    <t>01054336904</t>
  </si>
  <si>
    <t>F0102787</t>
  </si>
  <si>
    <t>현혜주</t>
  </si>
  <si>
    <t>gusgpwn2@naver.com</t>
  </si>
  <si>
    <t>01067665974</t>
  </si>
  <si>
    <t>F0102222</t>
  </si>
  <si>
    <t>정호영</t>
  </si>
  <si>
    <t>jhya3@naver.com</t>
  </si>
  <si>
    <t>01051198651</t>
  </si>
  <si>
    <t>F0102774</t>
  </si>
  <si>
    <t>이성호</t>
  </si>
  <si>
    <t>life11111@naver.com</t>
  </si>
  <si>
    <t>01031881897</t>
  </si>
  <si>
    <t>F0104896</t>
  </si>
  <si>
    <t>유병철</t>
  </si>
  <si>
    <t>nj4214@naver.com</t>
  </si>
  <si>
    <t>01050013612</t>
  </si>
  <si>
    <t>F0100273</t>
  </si>
  <si>
    <t>정해승</t>
  </si>
  <si>
    <t>freetrade12@naver.com</t>
  </si>
  <si>
    <t>01097375691</t>
  </si>
  <si>
    <t>F0102553</t>
  </si>
  <si>
    <t>윤채현</t>
  </si>
  <si>
    <t>ych940624@naver.com</t>
  </si>
  <si>
    <t>01081911358</t>
  </si>
  <si>
    <t>F0103104</t>
  </si>
  <si>
    <t>최우영</t>
  </si>
  <si>
    <t>ggamug@naver.com</t>
  </si>
  <si>
    <t>01041387877</t>
  </si>
  <si>
    <t>F0102569</t>
  </si>
  <si>
    <t>한창섭</t>
  </si>
  <si>
    <t>angeluuaa@naver.com</t>
  </si>
  <si>
    <t>01072342146</t>
  </si>
  <si>
    <t>F0105025</t>
  </si>
  <si>
    <t>장홍제</t>
  </si>
  <si>
    <t>highkick7@naver.com</t>
  </si>
  <si>
    <t>01075497202</t>
  </si>
  <si>
    <t>F0103110</t>
  </si>
  <si>
    <t>오종익</t>
  </si>
  <si>
    <t>ohji0606@naver.com</t>
  </si>
  <si>
    <t>01093751182</t>
  </si>
  <si>
    <t>F0100321</t>
  </si>
  <si>
    <t>최은호</t>
  </si>
  <si>
    <t>choieh9898@gmail.com</t>
  </si>
  <si>
    <t>01092885154</t>
  </si>
  <si>
    <t>F0101665</t>
  </si>
  <si>
    <t>김경식</t>
  </si>
  <si>
    <t>lotteghana123@naver.com</t>
  </si>
  <si>
    <t>01041105616</t>
  </si>
  <si>
    <t>F0104139</t>
  </si>
  <si>
    <t>김현철</t>
  </si>
  <si>
    <t>hyonchol2@naver.com</t>
  </si>
  <si>
    <t>01098358240</t>
  </si>
  <si>
    <t>F0101500</t>
  </si>
  <si>
    <t>김승현</t>
  </si>
  <si>
    <t>hyunee1216@gmail.com</t>
  </si>
  <si>
    <t>01044825747</t>
  </si>
  <si>
    <t>F0102261</t>
  </si>
  <si>
    <t>최정원</t>
  </si>
  <si>
    <t>6030207@naver.com</t>
  </si>
  <si>
    <t>01047195682</t>
  </si>
  <si>
    <t>F0102294</t>
  </si>
  <si>
    <t>장준혁</t>
  </si>
  <si>
    <t>leeyyg43@naver.com</t>
  </si>
  <si>
    <t>01089033296</t>
  </si>
  <si>
    <t>F0102033</t>
  </si>
  <si>
    <t>강기현</t>
  </si>
  <si>
    <t>2003ay@naver.com</t>
  </si>
  <si>
    <t>01029365800</t>
  </si>
  <si>
    <t>F0104677</t>
  </si>
  <si>
    <t>정현균</t>
  </si>
  <si>
    <t>tjd2116@naver.com</t>
  </si>
  <si>
    <t>01036725372</t>
  </si>
  <si>
    <t>F0103072</t>
  </si>
  <si>
    <t>김철진</t>
  </si>
  <si>
    <t>colorsteel9@naver.com</t>
  </si>
  <si>
    <t>01090848719</t>
  </si>
  <si>
    <t>F0104941</t>
  </si>
  <si>
    <t>김소현</t>
  </si>
  <si>
    <t>cowiswise@gmail.com</t>
  </si>
  <si>
    <t>01077011045</t>
  </si>
  <si>
    <t>F0102171</t>
  </si>
  <si>
    <t>권대영</t>
  </si>
  <si>
    <t>qwe123t@naver.com</t>
  </si>
  <si>
    <t>01037582930</t>
  </si>
  <si>
    <t>F0101390</t>
  </si>
  <si>
    <t>김원균</t>
  </si>
  <si>
    <t>wonkyunk@gmail.com</t>
  </si>
  <si>
    <t>01029725679</t>
  </si>
  <si>
    <t>F0100541</t>
  </si>
  <si>
    <t>박현우</t>
  </si>
  <si>
    <t>hyunwoopark0907@gmail.com</t>
  </si>
  <si>
    <t>01028626874</t>
  </si>
  <si>
    <t>F0202177</t>
  </si>
  <si>
    <t>여은동</t>
  </si>
  <si>
    <t>pius0316@naver.com</t>
  </si>
  <si>
    <t>01063554796</t>
  </si>
  <si>
    <t>F0201887</t>
  </si>
  <si>
    <t>김한열</t>
  </si>
  <si>
    <t>hyk2202@gmail.com</t>
  </si>
  <si>
    <t>01031657372</t>
  </si>
  <si>
    <t>F0201816</t>
  </si>
  <si>
    <t>김재성</t>
  </si>
  <si>
    <t>06zzkimzz06@gmail.com</t>
  </si>
  <si>
    <t>01086080508</t>
  </si>
  <si>
    <t>F0202001</t>
  </si>
  <si>
    <t>박강균</t>
  </si>
  <si>
    <t>pkg0203@naver.com</t>
  </si>
  <si>
    <t>01076517404</t>
  </si>
  <si>
    <t>F0200338</t>
  </si>
  <si>
    <t>전준영</t>
  </si>
  <si>
    <t>junyeong_jeon@naver.com</t>
  </si>
  <si>
    <t>01092585446</t>
  </si>
  <si>
    <t>F0205491</t>
  </si>
  <si>
    <t>정재현</t>
  </si>
  <si>
    <t>crumbled23@gmail.com</t>
  </si>
  <si>
    <t>01093020686</t>
  </si>
  <si>
    <t>F0202099</t>
  </si>
  <si>
    <t>홍찬기</t>
  </si>
  <si>
    <t>sal0203@naver.com</t>
  </si>
  <si>
    <t>01090255890</t>
  </si>
  <si>
    <t>F0200083</t>
  </si>
  <si>
    <t>서민석</t>
  </si>
  <si>
    <t>minsukdamin@naver.com</t>
  </si>
  <si>
    <t>01055475041</t>
  </si>
  <si>
    <t>F0200689</t>
  </si>
  <si>
    <t>박상기</t>
  </si>
  <si>
    <t>sangki930@hanmail.net</t>
  </si>
  <si>
    <t>01096266623</t>
  </si>
  <si>
    <t>F0201937</t>
  </si>
  <si>
    <t>정재욱</t>
  </si>
  <si>
    <t>wjdwodnr445@naver.com</t>
  </si>
  <si>
    <t>01071578670</t>
  </si>
  <si>
    <t>F0200543</t>
  </si>
  <si>
    <t>공예지</t>
  </si>
  <si>
    <t>yejigong00@gmail.com</t>
  </si>
  <si>
    <t>01050978691</t>
  </si>
  <si>
    <t>F0304936</t>
  </si>
  <si>
    <t>김성채</t>
  </si>
  <si>
    <t>ruter2400@naver.com</t>
  </si>
  <si>
    <t>01025995336</t>
  </si>
  <si>
    <t>F0301131</t>
  </si>
  <si>
    <t>김지운</t>
  </si>
  <si>
    <t>cloud0479@naver.com</t>
  </si>
  <si>
    <t>01066352145</t>
  </si>
  <si>
    <t>F0300846</t>
  </si>
  <si>
    <t>박재석</t>
  </si>
  <si>
    <t>qkrwodbs91@naver.com</t>
  </si>
  <si>
    <t>01074770552</t>
  </si>
  <si>
    <t>F0300634</t>
  </si>
  <si>
    <t>김효준</t>
  </si>
  <si>
    <t>jaiden8330@gmail.com</t>
  </si>
  <si>
    <t>01093347629</t>
  </si>
  <si>
    <t>F0305184</t>
  </si>
  <si>
    <t>김두현</t>
  </si>
  <si>
    <t>engus532@naver.com</t>
  </si>
  <si>
    <t>01035315762</t>
  </si>
  <si>
    <t>F0304177</t>
  </si>
  <si>
    <t>권순호</t>
  </si>
  <si>
    <t>foobball@naver.com</t>
  </si>
  <si>
    <t>01023230040</t>
  </si>
  <si>
    <t>F0301483</t>
  </si>
  <si>
    <t>박성영</t>
  </si>
  <si>
    <t>parksy1528@naver.com</t>
  </si>
  <si>
    <t>01096448210</t>
  </si>
  <si>
    <t>F0300924</t>
  </si>
  <si>
    <t>김건호</t>
  </si>
  <si>
    <t>fmeka243@naver.com</t>
  </si>
  <si>
    <t>01035537670</t>
  </si>
  <si>
    <t>F0300383</t>
  </si>
  <si>
    <t>노유섭</t>
  </si>
  <si>
    <t>ngoldngain@naver.com</t>
  </si>
  <si>
    <t>01065629565</t>
  </si>
  <si>
    <t>F0301754</t>
  </si>
  <si>
    <t>김민철</t>
  </si>
  <si>
    <t>alscn95@naver.com</t>
  </si>
  <si>
    <t>01099436463</t>
  </si>
  <si>
    <t>F0301346</t>
  </si>
  <si>
    <t>박재상</t>
  </si>
  <si>
    <t>qqkrwotkd11@naver.com</t>
  </si>
  <si>
    <t>01020462729</t>
  </si>
  <si>
    <t>F0300238</t>
  </si>
  <si>
    <t>민준서</t>
  </si>
  <si>
    <t>ad123999@naver.com</t>
  </si>
  <si>
    <t>01038109214</t>
  </si>
  <si>
    <t>F0303704</t>
  </si>
  <si>
    <t>김동규</t>
  </si>
  <si>
    <t>bloafer@naver.com</t>
  </si>
  <si>
    <t>01067609003</t>
  </si>
  <si>
    <t>F0301117</t>
  </si>
  <si>
    <t>박경진</t>
  </si>
  <si>
    <t>rudwls1643@naver.com</t>
  </si>
  <si>
    <t>01066071643</t>
  </si>
  <si>
    <t>F0301831</t>
  </si>
  <si>
    <t>남만우</t>
  </si>
  <si>
    <t>aksdn119@naver.com</t>
  </si>
  <si>
    <t>01083323627</t>
  </si>
  <si>
    <t>F0301798</t>
  </si>
  <si>
    <t>이주한</t>
  </si>
  <si>
    <t>tim1405@nate.com</t>
  </si>
  <si>
    <t>01020207239</t>
  </si>
  <si>
    <t>F0302125</t>
  </si>
  <si>
    <t>김해중</t>
  </si>
  <si>
    <t>kim072k6@gmail.com</t>
  </si>
  <si>
    <t>01089922243</t>
  </si>
  <si>
    <t>F0300187</t>
  </si>
  <si>
    <t>손광훈</t>
  </si>
  <si>
    <t>ghgh2292@naver.com</t>
  </si>
  <si>
    <t>01073793191</t>
  </si>
  <si>
    <t>F0300521</t>
  </si>
  <si>
    <t>김재윤</t>
  </si>
  <si>
    <t>kjy937@naver.com</t>
  </si>
  <si>
    <t>01038331538</t>
  </si>
  <si>
    <t>F0305370</t>
  </si>
  <si>
    <t>이상하</t>
  </si>
  <si>
    <t>dltkdgk99@naver.com</t>
  </si>
  <si>
    <t>01062174632</t>
  </si>
  <si>
    <t>F0304395</t>
  </si>
  <si>
    <t>권민주</t>
  </si>
  <si>
    <t>mj027346@naver.com</t>
  </si>
  <si>
    <t>01067442997</t>
  </si>
  <si>
    <t>F0303810</t>
  </si>
  <si>
    <t>최아영</t>
  </si>
  <si>
    <t>dkdudzzo22@naver.com</t>
  </si>
  <si>
    <t>01059407863</t>
  </si>
  <si>
    <t>F0305023</t>
  </si>
  <si>
    <t>이준혁</t>
  </si>
  <si>
    <t>pss5388@naver.com</t>
  </si>
  <si>
    <t>01030575388</t>
  </si>
  <si>
    <t>F0303180</t>
  </si>
  <si>
    <t>허영은</t>
  </si>
  <si>
    <t>hutoto@naver.com</t>
  </si>
  <si>
    <t>01068020348</t>
  </si>
  <si>
    <t>F0302885</t>
  </si>
  <si>
    <t>윤정원</t>
  </si>
  <si>
    <t>dksrpakdmf@naver.com</t>
  </si>
  <si>
    <t>01042253271</t>
  </si>
  <si>
    <t>F0304027</t>
  </si>
  <si>
    <t>정준</t>
  </si>
  <si>
    <t>wjdwns0814@naver.com</t>
  </si>
  <si>
    <t>01040710262</t>
  </si>
  <si>
    <t>F0305362</t>
  </si>
  <si>
    <t>백수아</t>
  </si>
  <si>
    <t>qortndkz@naver.com</t>
  </si>
  <si>
    <t>01034001056</t>
  </si>
  <si>
    <t>F0304362</t>
  </si>
  <si>
    <t>임나연</t>
  </si>
  <si>
    <t>fndux@naver.com</t>
  </si>
  <si>
    <t>01091576631</t>
  </si>
  <si>
    <t>F0303252</t>
  </si>
  <si>
    <t>김명근</t>
  </si>
  <si>
    <t>kmk2939@naver.com</t>
  </si>
  <si>
    <t>01030179607</t>
  </si>
  <si>
    <t>F0301130</t>
  </si>
  <si>
    <t>박혜림</t>
  </si>
  <si>
    <t>hyelim_5786@naver.com</t>
  </si>
  <si>
    <t>01026775786</t>
  </si>
  <si>
    <t>F0302680</t>
  </si>
  <si>
    <t>손호성</t>
  </si>
  <si>
    <t>shos9122@naver.com</t>
  </si>
  <si>
    <t>01027079122</t>
  </si>
  <si>
    <t>F0301005</t>
  </si>
  <si>
    <t>이윤화</t>
  </si>
  <si>
    <t>lsw8410@naver.com</t>
  </si>
  <si>
    <t>01099424727</t>
  </si>
  <si>
    <t>F0405609</t>
  </si>
  <si>
    <t>박영기</t>
  </si>
  <si>
    <t>rl0428@naver.com</t>
  </si>
  <si>
    <t>01024277025</t>
  </si>
  <si>
    <t>F0403123</t>
  </si>
  <si>
    <t>박아멘</t>
  </si>
  <si>
    <t>puzzlistpam@gmail.com</t>
  </si>
  <si>
    <t>01074269456</t>
  </si>
  <si>
    <t>F0400939</t>
  </si>
  <si>
    <t>박정호</t>
  </si>
  <si>
    <t>zngho1318@gmail.com</t>
  </si>
  <si>
    <t>01066174980</t>
  </si>
  <si>
    <t>F0403269</t>
  </si>
  <si>
    <t>황우성</t>
  </si>
  <si>
    <t>asdf1916@naver.com</t>
  </si>
  <si>
    <t>01077432830</t>
  </si>
  <si>
    <t>F0404778</t>
  </si>
  <si>
    <t>허민석</t>
  </si>
  <si>
    <t>tig06015@naver.com</t>
  </si>
  <si>
    <t>01091028421</t>
  </si>
  <si>
    <t>F0404983</t>
  </si>
  <si>
    <t>이준희</t>
  </si>
  <si>
    <t>non_duality@naver.com</t>
  </si>
  <si>
    <t>01092980480</t>
  </si>
  <si>
    <t>F0403448</t>
  </si>
  <si>
    <t>박준형</t>
  </si>
  <si>
    <t>pjh120610@naver.com</t>
  </si>
  <si>
    <t>01076220655</t>
  </si>
  <si>
    <t>F0403109</t>
  </si>
  <si>
    <t>김유석</t>
  </si>
  <si>
    <t>yuseok9808@naver.com</t>
  </si>
  <si>
    <t>01025652264</t>
  </si>
  <si>
    <t>F0403155</t>
  </si>
  <si>
    <t>한정훈</t>
  </si>
  <si>
    <t>hgh5469@naver.com</t>
  </si>
  <si>
    <t>01076451772</t>
  </si>
  <si>
    <t>F0403558</t>
  </si>
  <si>
    <t>김남우</t>
  </si>
  <si>
    <t>niyamallo@naver.com</t>
  </si>
  <si>
    <t>01050422694</t>
  </si>
  <si>
    <t>F0403604</t>
  </si>
  <si>
    <t>남원정</t>
  </si>
  <si>
    <t>leena09123@gmail.com</t>
  </si>
  <si>
    <t>01067753931</t>
  </si>
  <si>
    <t>F0403845</t>
  </si>
  <si>
    <t>전민지</t>
  </si>
  <si>
    <t>mandugohigh@gmail.com</t>
  </si>
  <si>
    <t>01050182834</t>
  </si>
  <si>
    <t>F0404446</t>
  </si>
  <si>
    <t>강민주</t>
  </si>
  <si>
    <t>lead1211@naver.com</t>
  </si>
  <si>
    <t>01091279425</t>
  </si>
  <si>
    <t>F0402614</t>
  </si>
  <si>
    <t>이문현</t>
  </si>
  <si>
    <t>anese001@naver.com</t>
  </si>
  <si>
    <t>01065860095</t>
  </si>
  <si>
    <t>F0404050</t>
  </si>
  <si>
    <t>조현덕</t>
  </si>
  <si>
    <t>gusejr4547@gmail.com</t>
  </si>
  <si>
    <t>01072124547</t>
  </si>
  <si>
    <t>F0404797</t>
  </si>
  <si>
    <t>김예슬</t>
  </si>
  <si>
    <t>pdy051257@naver.com</t>
  </si>
  <si>
    <t>01074696854</t>
  </si>
  <si>
    <t>F0402456</t>
  </si>
  <si>
    <t>문승현</t>
  </si>
  <si>
    <t>msh070809@gmail.com</t>
  </si>
  <si>
    <t>01055349736</t>
  </si>
  <si>
    <t>F0402018</t>
  </si>
  <si>
    <t>김이경</t>
  </si>
  <si>
    <t>kikik1474@naver.com</t>
  </si>
  <si>
    <t>01055211474</t>
  </si>
  <si>
    <t>F0603927</t>
  </si>
  <si>
    <t>yskim6924@gmail.com</t>
  </si>
  <si>
    <t>01054546924</t>
  </si>
  <si>
    <t>F0603304</t>
  </si>
  <si>
    <t>playsoccer060808@gmail.com</t>
  </si>
  <si>
    <t>01059224608</t>
  </si>
  <si>
    <t>F0602241</t>
  </si>
  <si>
    <t>gghhu7832@naver.com</t>
  </si>
  <si>
    <t>01075987832</t>
  </si>
  <si>
    <t>F0601186</t>
  </si>
  <si>
    <t>byunjs1111@naver.com</t>
  </si>
  <si>
    <t>01025391411</t>
  </si>
  <si>
    <t>F0600213</t>
  </si>
  <si>
    <t>limjaeeun2006@gmail.com</t>
  </si>
  <si>
    <t>01049043238</t>
  </si>
  <si>
    <t>F0702127</t>
  </si>
  <si>
    <t>csj111214@naver.com</t>
  </si>
  <si>
    <t>01039930941</t>
  </si>
  <si>
    <t>F0704469</t>
  </si>
  <si>
    <t>eunho4480@naver.com</t>
  </si>
  <si>
    <t>01044802557</t>
  </si>
  <si>
    <t>F0702394</t>
  </si>
  <si>
    <t>kimhamin12@naver.com</t>
  </si>
  <si>
    <t>01055103766</t>
  </si>
  <si>
    <t>F0702931</t>
  </si>
  <si>
    <t>alghqptyeees@gmail.com</t>
  </si>
  <si>
    <t>01022320370</t>
  </si>
  <si>
    <t>F0700732</t>
  </si>
  <si>
    <t>pachimary3@naver.com</t>
  </si>
  <si>
    <t>01047028293</t>
  </si>
  <si>
    <t>F0802008</t>
  </si>
  <si>
    <t>전병준</t>
  </si>
  <si>
    <t>byeongjoon29@gmail.com</t>
  </si>
  <si>
    <t>01076270155</t>
  </si>
  <si>
    <t>F0801617</t>
  </si>
  <si>
    <t>황찬호</t>
  </si>
  <si>
    <t>samchanho1009@gmail.com</t>
  </si>
  <si>
    <t>01026976443</t>
  </si>
  <si>
    <t>F0802027</t>
  </si>
  <si>
    <t>정승훈</t>
  </si>
  <si>
    <t>hks026naver@gmail.com</t>
  </si>
  <si>
    <t>01083783756</t>
  </si>
  <si>
    <t>F0803463</t>
  </si>
  <si>
    <t>윤석규</t>
  </si>
  <si>
    <t>greeentea.dev@gmail.com</t>
  </si>
  <si>
    <t>01085097152</t>
  </si>
  <si>
    <t>F0802932</t>
  </si>
  <si>
    <t>강민제</t>
  </si>
  <si>
    <t>hsem4717@gmail.com</t>
  </si>
  <si>
    <t>01064885139</t>
  </si>
  <si>
    <t>면접일자</t>
    <phoneticPr fontId="2" type="noConversion"/>
  </si>
  <si>
    <t>도착시간</t>
    <phoneticPr fontId="2" type="noConversion"/>
  </si>
  <si>
    <t>조구분</t>
    <phoneticPr fontId="2" type="noConversion"/>
  </si>
  <si>
    <t>1그룹</t>
    <phoneticPr fontId="2" type="noConversion"/>
  </si>
  <si>
    <t>2그룹</t>
    <phoneticPr fontId="2" type="noConversion"/>
  </si>
  <si>
    <t>3그룹</t>
    <phoneticPr fontId="2" type="noConversion"/>
  </si>
  <si>
    <t>4그룹</t>
    <phoneticPr fontId="2" type="noConversion"/>
  </si>
  <si>
    <t>5그룹</t>
    <phoneticPr fontId="2" type="noConversion"/>
  </si>
  <si>
    <t>1조(일반 수도권 경영)</t>
    <phoneticPr fontId="2" type="noConversion"/>
  </si>
  <si>
    <t>2조(일반 비수도권 경영)</t>
    <phoneticPr fontId="2" type="noConversion"/>
  </si>
  <si>
    <t>1조(IT 수도권, 고교)</t>
    <phoneticPr fontId="2" type="noConversion"/>
  </si>
  <si>
    <t>2조(IT 비수도권)</t>
    <phoneticPr fontId="2" type="noConversion"/>
  </si>
  <si>
    <t>1조(일반 수도권 경제)</t>
    <phoneticPr fontId="2" type="noConversion"/>
  </si>
  <si>
    <t>2조(일반 비수도권 경제)</t>
    <phoneticPr fontId="2" type="noConversion"/>
  </si>
  <si>
    <t>1조(특별 보훈 행정)</t>
    <phoneticPr fontId="2" type="noConversion"/>
  </si>
  <si>
    <t>그룹</t>
    <phoneticPr fontId="2" type="noConversion"/>
  </si>
  <si>
    <t>08:40</t>
    <phoneticPr fontId="2" type="noConversion"/>
  </si>
  <si>
    <t>1조(IT 수도권,고교)</t>
    <phoneticPr fontId="2" type="noConversion"/>
  </si>
  <si>
    <t>10:00</t>
    <phoneticPr fontId="2" type="noConversion"/>
  </si>
  <si>
    <t>13:00</t>
    <phoneticPr fontId="2" type="noConversion"/>
  </si>
  <si>
    <t>14:25</t>
    <phoneticPr fontId="2" type="noConversion"/>
  </si>
  <si>
    <t>15:50</t>
    <phoneticPr fontId="2" type="noConversion"/>
  </si>
  <si>
    <t>12:50</t>
    <phoneticPr fontId="2" type="noConversion"/>
  </si>
  <si>
    <t>14:10</t>
    <phoneticPr fontId="2" type="noConversion"/>
  </si>
  <si>
    <t>15:30</t>
    <phoneticPr fontId="2" type="noConversion"/>
  </si>
  <si>
    <t>1기룹</t>
    <phoneticPr fontId="2" type="noConversion"/>
  </si>
  <si>
    <t>12:05</t>
    <phoneticPr fontId="2" type="noConversion"/>
  </si>
  <si>
    <t>10월29일(화)</t>
    <phoneticPr fontId="2" type="noConversion"/>
  </si>
  <si>
    <t>10월30일(수)</t>
    <phoneticPr fontId="2" type="noConversion"/>
  </si>
  <si>
    <t>10월31일(목)</t>
    <phoneticPr fontId="2" type="noConversion"/>
  </si>
  <si>
    <t>11월01일(금)</t>
    <phoneticPr fontId="2" type="noConversion"/>
  </si>
  <si>
    <t>실거주지</t>
    <phoneticPr fontId="2" type="noConversion"/>
  </si>
  <si>
    <t>서울 중구 서애로5길 31 201호</t>
  </si>
  <si>
    <t>서울 송파구 올림픽로35길 93 오피스텔 102동 238호</t>
  </si>
  <si>
    <t>서울 구로구 새말로12길 21 4층</t>
  </si>
  <si>
    <t>서울 은평구 수색로 200 DMC 센트럴자이 206동 403호</t>
  </si>
  <si>
    <t>서울 금천구 서부샛길 528 726호</t>
  </si>
  <si>
    <t>서울 관악구 관악로25길 27 102호</t>
  </si>
  <si>
    <t>경기 포천시 소흘읍 화합로 396-46 113-201</t>
  </si>
  <si>
    <t>광주 북구 용봉로90번길 25 골든빌</t>
  </si>
  <si>
    <t>경기 하남시 감북로53번길 46-6 1층 우측</t>
  </si>
  <si>
    <t>경기 하남시 감일백제로180번길 30 105-904</t>
  </si>
  <si>
    <t>경기 의정부시 시민로 287 103동 904호</t>
  </si>
  <si>
    <t>경기 안양시 동안구 관평로212번길 21 306-1404</t>
  </si>
  <si>
    <t>대구 달서구 이곡공원로1길 42 201호</t>
  </si>
  <si>
    <t>경북 포항시 남구 대이로20번길 20 대잠아델리아 102동 708호</t>
  </si>
  <si>
    <t>경남 창원시 마산합포구 무학로 32 107동 1005호</t>
  </si>
  <si>
    <t>경남 창원시 마산회원구 내서읍 삼계8길 31 105동 1405호</t>
  </si>
  <si>
    <t>경기 의정부시 금신로 276 105동 1304호</t>
  </si>
  <si>
    <t>경기 안산시 상록구 해양5로 17 201동 403호</t>
  </si>
  <si>
    <t>부산 해운대구 삼어로 181 104동 206호</t>
  </si>
  <si>
    <t>부산 해운대구 대천로103번길 29 504동 303호</t>
  </si>
  <si>
    <t>부산 북구 화명신도시로 39 712동 401호</t>
  </si>
  <si>
    <t>부산 수영구 광안해변로 418 센텀비치푸르지오 100동 1001호</t>
  </si>
  <si>
    <t>부산 기장군 정관읍 정관로 513 102동 1402호</t>
  </si>
  <si>
    <t>부산 동래구 명륜로 39 302호</t>
  </si>
  <si>
    <t>부산 수영구 수영로680번길 32-5 901호</t>
  </si>
  <si>
    <t>부산 남구 진남로36번길 50 102동 413호</t>
  </si>
  <si>
    <t>부산 사상구 엄궁북로 62 엄궁롯데캐슬리버 207동 1502호</t>
  </si>
  <si>
    <t>서울 동대문구 천호대로93길 7 401호</t>
  </si>
  <si>
    <t>서울 강동구 천호대로 1077 102동 2505호</t>
  </si>
  <si>
    <t>대전 유성구 봉명로 94 708동 1102호</t>
  </si>
  <si>
    <t>대구 북구 한강로 17 103동 1305호</t>
  </si>
  <si>
    <t>부산 부산진구 가야대로679번길 166 101동 2406호</t>
  </si>
  <si>
    <t>부산 부산진구 신천대로62번길 12 퍼스트 빌 502호</t>
  </si>
  <si>
    <t>부산 금정구 장전온천천로73번길 16-2 파크빌 305호</t>
  </si>
  <si>
    <t>서울 광진구 아차산로 452 215호</t>
  </si>
  <si>
    <t>서울 성북구 개운사길 60-9 한탑 101호</t>
  </si>
  <si>
    <t>서울 강서구 허준로 76 104 - 407</t>
  </si>
  <si>
    <t>서울 관악구 낙성대로4가길 8 203호</t>
  </si>
  <si>
    <t>서울 동대문구 무학로49길 84 205호</t>
  </si>
  <si>
    <t>충북 충주시 원호암5길 32 호암리버빌아파트 105동 704호</t>
  </si>
  <si>
    <t>충북 청주시 흥덕구 내수동로42번길 15 307호</t>
  </si>
  <si>
    <t>대구 북구 경대로23길 72-1 태광빌 301호</t>
  </si>
  <si>
    <t>서울 강남구 선릉로72길 15 301호</t>
  </si>
  <si>
    <t>서울 강동구 명일로 293 삼익파크아파트 503동 801호</t>
  </si>
  <si>
    <t>서울 도봉구 방학로15길 26-7 113동 802호</t>
  </si>
  <si>
    <t>서울 강남구 삼성로 14 412동901호</t>
  </si>
  <si>
    <t>대구 수성구 동원로 100 502동 505호</t>
  </si>
  <si>
    <t>대구 동구 화랑로100길 17 102동1001호</t>
  </si>
  <si>
    <t>경북 경산시 성암로 26 103동 511호</t>
  </si>
  <si>
    <t>경남 김해시 분성로 155 한국2차아파트 317동 806호</t>
  </si>
  <si>
    <t>서울 동작구 상도로61길 8-12 402호</t>
  </si>
  <si>
    <t>서울 동대문구 이문로 34 813호</t>
  </si>
  <si>
    <t>서울 종로구 성균관로4길 25 401호</t>
  </si>
  <si>
    <t>서울 강동구 고덕로 360 고덕아르테온 315동 1105호</t>
  </si>
  <si>
    <t>부산 금정구 수림로81번길 55 204호</t>
  </si>
  <si>
    <t>부산 금정구 수림로93번길 29 이끌림빌 204호</t>
  </si>
  <si>
    <t>부산 수영구 수영로666번길 6 10층</t>
  </si>
  <si>
    <t>부산 남구 유엔평화로47번길 130 302호</t>
  </si>
  <si>
    <t>서울 양천구 목동남로4길 6-46 102동 1112호(목동2차우성아파트)</t>
  </si>
  <si>
    <t>경기 하남시 대청로116번길 59 414동 1001호</t>
  </si>
  <si>
    <t>경기 성남시 분당구 궁내로40번길 37-3 트레비앙빌 201호</t>
  </si>
  <si>
    <t>인천 연수구 컨벤시아대로130번길 80 107-2501</t>
  </si>
  <si>
    <t>부산 금정구 중앙대로1629번길 16 201동 503호 (오피스텔)</t>
  </si>
  <si>
    <t>부산 사상구 새벽시장로56번가길 25-33 3층</t>
  </si>
  <si>
    <t>부산 사하구 감천로178번길 33 C동 401호</t>
  </si>
  <si>
    <t>부산 수영구 광안해변로 326 이편한세상 오션테라스 303동 203호</t>
  </si>
  <si>
    <t>경남 산청군 산청읍 범학길 6-4 자신마을</t>
  </si>
  <si>
    <t>경기 성남시 분당구 정자로 112 503동 603호</t>
  </si>
  <si>
    <t>경기 김포시 중구로 93 현대아파트 101동 703호</t>
  </si>
  <si>
    <t>서울 서대문구 통일로 348 서울 서대문구 통일로 348 (홍제동, 무악청구아파트) 103-1502</t>
  </si>
  <si>
    <t>서울 영등포구 선유서로31길 6-12 센트럴타워호스텔705호</t>
  </si>
  <si>
    <t>서울 강동구 상암로 225 2동 505호</t>
  </si>
  <si>
    <t>서울 성북구 화랑로48길 16 122동 403호</t>
  </si>
  <si>
    <t>서울 관악구 서림9길 16 제성원룸 B02호</t>
  </si>
  <si>
    <t>세종특별자치시 해밀3로 85 101동 404호</t>
  </si>
  <si>
    <t>충북 청주시 상당구 단재로 316 103동 1404호</t>
  </si>
  <si>
    <t>전북특별자치도 전주시 덕진구 들사평1길 40-21 태암주택 203호</t>
  </si>
  <si>
    <t>서울 영등포구 영등포로 244 606호</t>
  </si>
  <si>
    <t>서울 관악구 승방6길 22 202호</t>
  </si>
  <si>
    <t>서울 동작구 동작대로29길 91 207동 1109호</t>
  </si>
  <si>
    <t>서울 서대문구 연희로10길 5 302호</t>
  </si>
  <si>
    <t>대구 동구 안심로22길 76 904동 101호</t>
  </si>
  <si>
    <t>대구 수성구 동대구로 376 101동 1902호</t>
  </si>
  <si>
    <t>경남 창원시 진해구 신항4로 75 1301동 502호</t>
  </si>
  <si>
    <t>부산 해운대구 재반로64번길 83 803호</t>
  </si>
  <si>
    <t>서울 서대문구 신촌로7길 49-6 201호</t>
  </si>
  <si>
    <t>서울 성동구 사근동2길 6-1 102호</t>
  </si>
  <si>
    <t>경기 시흥시 배곧1로 27-15 110동 1002호</t>
  </si>
  <si>
    <t>경기 안산시 단원구 광덕동로 78 606동 303호</t>
  </si>
  <si>
    <t>부산 북구 만덕3로57번길 30 202호</t>
  </si>
  <si>
    <t>부산 남구 유엔로 15 104동 601호</t>
  </si>
  <si>
    <t>부산 기장군 일광읍 해빛3로 62 105동 1404호</t>
  </si>
  <si>
    <t>부산 연제구 연수로148번길 64 부산 연제구 연수로148번길 64 (연산동)</t>
  </si>
  <si>
    <t>인천 미추홀구 용오로 74-11 현진그린빌 501호</t>
  </si>
  <si>
    <t>충북 청주시 상당구 산성로38번길 37 .</t>
  </si>
  <si>
    <t>세종특별자치시 국책연구원1로 15 902동 2301호</t>
  </si>
  <si>
    <t>부산 부산진구 백양대로300번길 19 105동 703호</t>
  </si>
  <si>
    <t>부산 사하구 하신중앙로313번길 74 1502호</t>
  </si>
  <si>
    <t>부산 남구 전포대로110번길 5 1804호</t>
  </si>
  <si>
    <t>부산 금정구 금정로207번길 13 b동 202호</t>
  </si>
  <si>
    <t>부산 강서구 명지국제7로 37 204동 202호</t>
  </si>
  <si>
    <t>경기 남양주시 별내4로 8 4608동 1504호</t>
  </si>
  <si>
    <t>경기 안양시 만안구 박달로 453 111동1503호</t>
  </si>
  <si>
    <t>경기 안산시 단원구 원선1로 10 101-3402</t>
  </si>
  <si>
    <t>충남 당진시 석문면 해명3로 45-25 122동 101호</t>
  </si>
  <si>
    <t>경기 용인시 기흥구 흥덕1로 20 108동 3003호</t>
  </si>
  <si>
    <t>경기 안산시 단원구 광덕1로 80 128동306호</t>
  </si>
  <si>
    <t>경기 성남시 중원구 시민로 85-1 행운맨션 지하2호</t>
  </si>
  <si>
    <t>경기 수원시 권선구 삼천병마로1566번길 17 102동 202호</t>
  </si>
  <si>
    <t>경기 남양주시 천마산로 25 105동 2602호</t>
  </si>
  <si>
    <t>강원특별자치도 동해시 효자남길 10 101동 406호</t>
  </si>
  <si>
    <t>대구 수성구 동대구로59길 14-19 812</t>
  </si>
  <si>
    <t>대구 수성구 노변로 55 101동 807호</t>
  </si>
  <si>
    <t>부산 금정구 중앙대로1629번길 16 삼한골든뷰 에듀스테이션 오피스텔 201동 1002호</t>
  </si>
  <si>
    <t>세종특별자치시 장군면 안동네길 19 동광빌라 303호</t>
  </si>
  <si>
    <t>대구 동구 아양로9길 63 (신암동)</t>
  </si>
  <si>
    <t>울산 북구 달천로 103-20 303동 1203호</t>
  </si>
  <si>
    <t>부산 사하구 다대낙조2길 12 몰운대아파트 107동 1907호</t>
  </si>
  <si>
    <t>부산 동래구 미남로132번길 20 305호</t>
  </si>
  <si>
    <t>서울 동작구 신대방16가길 15-2 3층</t>
  </si>
  <si>
    <t>경기 성남시 분당구 동판교로 92 317동 1101호</t>
  </si>
  <si>
    <t>인천 부평구 굴포로 105 105동 1302호</t>
  </si>
  <si>
    <t>수도권 IT 01</t>
  </si>
  <si>
    <t>수도권 IT 02</t>
  </si>
  <si>
    <t>수도권 IT 03</t>
  </si>
  <si>
    <t>수도권 IT 04</t>
  </si>
  <si>
    <t>비수도권 IT 01</t>
  </si>
  <si>
    <t>비수도권 IT 02</t>
  </si>
  <si>
    <t>비수도권 IT 03</t>
  </si>
  <si>
    <t>비수도권 IT 04</t>
  </si>
  <si>
    <t>수도권 IT 05</t>
  </si>
  <si>
    <t>수도권 IT 06</t>
  </si>
  <si>
    <t>수도권 IT 07</t>
  </si>
  <si>
    <t>수도권 IT 08</t>
  </si>
  <si>
    <t>비수도권 IT 05</t>
  </si>
  <si>
    <t>비수도권 IT 06</t>
  </si>
  <si>
    <t>비수도권 IT 07</t>
  </si>
  <si>
    <t>비수도권 IT 08</t>
  </si>
  <si>
    <t>수도권 IT 09</t>
  </si>
  <si>
    <t>수도권 IT 10</t>
  </si>
  <si>
    <t>수도권 IT 11</t>
  </si>
  <si>
    <t>비수도권 IT 09</t>
  </si>
  <si>
    <t>비수도권 IT 10</t>
  </si>
  <si>
    <t>비수도권 IT 11</t>
  </si>
  <si>
    <t>비수도권 IT 12</t>
  </si>
  <si>
    <t>비수도권 IT 13</t>
  </si>
  <si>
    <t>비수도권 IT 14</t>
  </si>
  <si>
    <t>비수도권 IT 15</t>
  </si>
  <si>
    <t>비수도권 IT 16</t>
  </si>
  <si>
    <t>고교IT 01</t>
  </si>
  <si>
    <t>비수도권 IT 17</t>
  </si>
  <si>
    <t>비수도권 IT 18</t>
  </si>
  <si>
    <t>수도권 경영 01</t>
  </si>
  <si>
    <t>수도권 경영 02</t>
  </si>
  <si>
    <t>수도권 경영 03</t>
  </si>
  <si>
    <t>수도권 경영 04</t>
  </si>
  <si>
    <t>비수도권 경영 01</t>
  </si>
  <si>
    <t>비수도권 경영 02</t>
  </si>
  <si>
    <t>비수도권 경영 03</t>
  </si>
  <si>
    <t>비수도권 경영 04</t>
  </si>
  <si>
    <t>수도권 경영 05</t>
  </si>
  <si>
    <t>수도권 경영 06</t>
  </si>
  <si>
    <t>수도권 경영 07</t>
  </si>
  <si>
    <t>수도권 경영 08</t>
  </si>
  <si>
    <t>비수도권 경영 05</t>
  </si>
  <si>
    <t>비수도권 경영 06</t>
  </si>
  <si>
    <t>비수도권 경영 07</t>
  </si>
  <si>
    <t>비수도권 경영 08</t>
  </si>
  <si>
    <t>수도권 경영 09</t>
  </si>
  <si>
    <t>수도권 경영 10</t>
  </si>
  <si>
    <t>수도권 경영 11</t>
  </si>
  <si>
    <t>수도권 경영 12</t>
  </si>
  <si>
    <t>비수도권 경영 09</t>
  </si>
  <si>
    <t>비수도권 경영 10</t>
  </si>
  <si>
    <t>비수도권 경영 11</t>
  </si>
  <si>
    <t>비수도권 경영 12</t>
  </si>
  <si>
    <t>수도권 경영 13</t>
  </si>
  <si>
    <t>수도권 경영 14</t>
  </si>
  <si>
    <t>수도권 경영 15</t>
  </si>
  <si>
    <t>수도권 경영 16</t>
  </si>
  <si>
    <t>비수도권 경영 13</t>
  </si>
  <si>
    <t>비수도권 경영 14</t>
  </si>
  <si>
    <t>비수도권 경영 15</t>
  </si>
  <si>
    <t>비수도권 경영 16</t>
  </si>
  <si>
    <t>수도권 경영 17</t>
  </si>
  <si>
    <t>수도권 경영 18</t>
  </si>
  <si>
    <t>수도권 경영 19</t>
  </si>
  <si>
    <t>수도권 경제 01</t>
  </si>
  <si>
    <t>수도권 경제 02</t>
  </si>
  <si>
    <t>수도권 경제 03</t>
  </si>
  <si>
    <t>수도권 경제 04</t>
  </si>
  <si>
    <t>비수도권 경제 01</t>
  </si>
  <si>
    <t>비수도권 경제 02</t>
  </si>
  <si>
    <t>비수도권 경제 03</t>
  </si>
  <si>
    <t>비수도권 경제 04</t>
  </si>
  <si>
    <t>수도권 경제 05</t>
  </si>
  <si>
    <t>수도권 경제 06</t>
  </si>
  <si>
    <t>수도권 경제 07</t>
  </si>
  <si>
    <t>수도권 경제 08</t>
  </si>
  <si>
    <t>비수도권 경제 05</t>
  </si>
  <si>
    <t>비수도권 경제 06</t>
  </si>
  <si>
    <t>비수도권 경제 07</t>
  </si>
  <si>
    <t>비수도권 경제 08</t>
  </si>
  <si>
    <t>수도권 경제 09</t>
  </si>
  <si>
    <t>수도권 경제 10</t>
  </si>
  <si>
    <t>수도권 경제 11</t>
  </si>
  <si>
    <t>수도권 경제 12</t>
  </si>
  <si>
    <t>비수도권 경제 09</t>
  </si>
  <si>
    <t>비수도권 경제 10</t>
  </si>
  <si>
    <t>비수도권 경제 11</t>
  </si>
  <si>
    <t>비수도권 경제 12</t>
  </si>
  <si>
    <t>수도권 경제 13</t>
  </si>
  <si>
    <t>수도권 경제 14</t>
  </si>
  <si>
    <t>수도권 경제 15</t>
  </si>
  <si>
    <t>수도권 경제 16</t>
  </si>
  <si>
    <t>비수도권 경제 13</t>
  </si>
  <si>
    <t>비수도권 경제 14</t>
  </si>
  <si>
    <t>비수도권 경제 15</t>
  </si>
  <si>
    <t>비수도권 경제 16</t>
  </si>
  <si>
    <t>보훈 경영 01</t>
  </si>
  <si>
    <t>보훈 경영 02</t>
  </si>
  <si>
    <t>보훈 경영 03</t>
  </si>
  <si>
    <t>보훈 경영 04</t>
  </si>
  <si>
    <t>고교 수도권 01</t>
  </si>
  <si>
    <t>고교 수도권 02</t>
  </si>
  <si>
    <t>고교 수도권 03</t>
  </si>
  <si>
    <t>고교 수도권 04</t>
  </si>
  <si>
    <t>고교 수도권 05</t>
  </si>
  <si>
    <t>보훈 경영 05</t>
  </si>
  <si>
    <t>보훈 경영 06</t>
  </si>
  <si>
    <t>보훈 경영 07</t>
  </si>
  <si>
    <t>보훈 경영 08</t>
  </si>
  <si>
    <t>고교 비수도권 01</t>
  </si>
  <si>
    <t>고교 비수도권 02</t>
  </si>
  <si>
    <t>고교 비수도권 03</t>
  </si>
  <si>
    <t>고교 비수도권 04</t>
  </si>
  <si>
    <t>고교 비수도권 05</t>
  </si>
  <si>
    <t>보훈 경제 01</t>
  </si>
  <si>
    <t>보훈 경제 02</t>
  </si>
  <si>
    <t>보훈 경제 03</t>
  </si>
  <si>
    <t>고교IT 02</t>
  </si>
  <si>
    <t>고교IT 03</t>
  </si>
  <si>
    <t>고교IT 04</t>
  </si>
  <si>
    <t>고교IT 05</t>
  </si>
  <si>
    <t>PT</t>
    <phoneticPr fontId="2" type="noConversion"/>
  </si>
  <si>
    <t>심층</t>
    <phoneticPr fontId="2" type="noConversion"/>
  </si>
  <si>
    <t>1조</t>
    <phoneticPr fontId="2" type="noConversion"/>
  </si>
  <si>
    <t>2조</t>
    <phoneticPr fontId="2" type="noConversion"/>
  </si>
  <si>
    <t>면접비기준</t>
    <phoneticPr fontId="2" type="noConversion"/>
  </si>
  <si>
    <t>경기</t>
  </si>
  <si>
    <t>광주</t>
  </si>
  <si>
    <t>대구</t>
  </si>
  <si>
    <t>경북</t>
  </si>
  <si>
    <t>경남</t>
  </si>
  <si>
    <t>대전</t>
  </si>
  <si>
    <t>충북</t>
  </si>
  <si>
    <t>인천</t>
  </si>
  <si>
    <t>세종</t>
  </si>
  <si>
    <t>전북</t>
  </si>
  <si>
    <t>충남</t>
  </si>
  <si>
    <t>강원</t>
  </si>
  <si>
    <t>울산</t>
  </si>
  <si>
    <t>PT준비</t>
    <phoneticPr fontId="2" type="noConversion"/>
  </si>
  <si>
    <t>수도권 IT 01</t>
    <phoneticPr fontId="2" type="noConversion"/>
  </si>
  <si>
    <t>수도권 IT 02</t>
    <phoneticPr fontId="2" type="noConversion"/>
  </si>
  <si>
    <t>고교IT 01</t>
    <phoneticPr fontId="2" type="noConversion"/>
  </si>
  <si>
    <t>고교IT 02</t>
    <phoneticPr fontId="2" type="noConversion"/>
  </si>
  <si>
    <t>고교IT 03</t>
    <phoneticPr fontId="2" type="noConversion"/>
  </si>
  <si>
    <t>고교IT 04</t>
    <phoneticPr fontId="2" type="noConversion"/>
  </si>
  <si>
    <t>고교IT 05</t>
    <phoneticPr fontId="2" type="noConversion"/>
  </si>
  <si>
    <t>준비실 이동</t>
    <phoneticPr fontId="2" type="noConversion"/>
  </si>
  <si>
    <t>PT준비시작</t>
    <phoneticPr fontId="2" type="noConversion"/>
  </si>
  <si>
    <t>PT준비종료</t>
    <phoneticPr fontId="2" type="noConversion"/>
  </si>
  <si>
    <t>PT면접시작</t>
    <phoneticPr fontId="2" type="noConversion"/>
  </si>
  <si>
    <t>심층면접이동</t>
    <phoneticPr fontId="2" type="noConversion"/>
  </si>
  <si>
    <t>PT면접이동</t>
    <phoneticPr fontId="2" type="noConversion"/>
  </si>
  <si>
    <t>PT면접종료</t>
    <phoneticPr fontId="2" type="noConversion"/>
  </si>
  <si>
    <t>심층면접시작</t>
    <phoneticPr fontId="2" type="noConversion"/>
  </si>
  <si>
    <t>심층면접종료</t>
    <phoneticPr fontId="2" type="noConversion"/>
  </si>
  <si>
    <t>비수도권 경제 16</t>
    <phoneticPr fontId="2" type="noConversion"/>
  </si>
  <si>
    <t>유의사항</t>
    <phoneticPr fontId="2" type="noConversion"/>
  </si>
  <si>
    <t>■ 한국주택금융공사
   1차 면접운영 시간표</t>
    <phoneticPr fontId="2" type="noConversion"/>
  </si>
  <si>
    <t>면접교육</t>
    <phoneticPr fontId="2" type="noConversion"/>
  </si>
  <si>
    <t>08:00</t>
    <phoneticPr fontId="2" type="noConversion"/>
  </si>
  <si>
    <t>08:20</t>
    <phoneticPr fontId="2" type="noConversion"/>
  </si>
  <si>
    <t>08:30</t>
    <phoneticPr fontId="2" type="noConversion"/>
  </si>
  <si>
    <t>비고</t>
    <phoneticPr fontId="2" type="noConversion"/>
  </si>
  <si>
    <t>면접시작</t>
    <phoneticPr fontId="2" type="noConversion"/>
  </si>
  <si>
    <t>면접종료</t>
    <phoneticPr fontId="2" type="noConversion"/>
  </si>
  <si>
    <t>점심</t>
    <phoneticPr fontId="2" type="noConversion"/>
  </si>
  <si>
    <t>역할분담</t>
    <phoneticPr fontId="2" type="noConversion"/>
  </si>
  <si>
    <t>지원서 검토</t>
    <phoneticPr fontId="2" type="noConversion"/>
  </si>
  <si>
    <t>09:15</t>
    <phoneticPr fontId="2" type="noConversion"/>
  </si>
  <si>
    <t>공통</t>
    <phoneticPr fontId="2" type="noConversion"/>
  </si>
  <si>
    <t>0조</t>
    <phoneticPr fontId="2" type="noConversion"/>
  </si>
  <si>
    <t>08:55</t>
    <phoneticPr fontId="2" type="noConversion"/>
  </si>
  <si>
    <t>시스템 반영</t>
    <phoneticPr fontId="2" type="noConversion"/>
  </si>
  <si>
    <t>01</t>
    <phoneticPr fontId="2" type="noConversion"/>
  </si>
  <si>
    <t>세트(문항)</t>
    <phoneticPr fontId="2" type="noConversion"/>
  </si>
  <si>
    <t>면접비</t>
    <phoneticPr fontId="2" type="noConversion"/>
  </si>
  <si>
    <t>지원분야</t>
    <phoneticPr fontId="2" type="noConversion"/>
  </si>
  <si>
    <t>성명</t>
    <phoneticPr fontId="2" type="noConversion"/>
  </si>
  <si>
    <t>현주소(실거주지)</t>
    <phoneticPr fontId="2" type="noConversion"/>
  </si>
  <si>
    <t>거주지기준</t>
    <phoneticPr fontId="2" type="noConversion"/>
  </si>
  <si>
    <t>서명</t>
    <phoneticPr fontId="2" type="noConversion"/>
  </si>
  <si>
    <t>■ 한국주택금융공사 2024년도 신입직원 채용 면접전형 면접비 수령확인서</t>
    <phoneticPr fontId="2" type="noConversion"/>
  </si>
  <si>
    <t>커피챗시작</t>
    <phoneticPr fontId="2" type="noConversion"/>
  </si>
  <si>
    <t>커피챗종료</t>
    <phoneticPr fontId="2" type="noConversion"/>
  </si>
  <si>
    <t>■ 한국주택금융공사 2024년도 신입직원 채용 PT면접</t>
    <phoneticPr fontId="2" type="noConversion"/>
  </si>
  <si>
    <t>■ 한국주택금융공사 2024년도 신입직원 채용 심층면접</t>
    <phoneticPr fontId="2" type="noConversion"/>
  </si>
  <si>
    <t>종료시간</t>
    <phoneticPr fontId="2" type="noConversion"/>
  </si>
  <si>
    <t>비수도권 IT 09</t>
    <phoneticPr fontId="2" type="noConversion"/>
  </si>
  <si>
    <t>퇴실시간</t>
    <phoneticPr fontId="2" type="noConversion"/>
  </si>
  <si>
    <t>1세트(1,2)</t>
    <phoneticPr fontId="2" type="noConversion"/>
  </si>
  <si>
    <t>2세트(3,4)</t>
    <phoneticPr fontId="2" type="noConversion"/>
  </si>
  <si>
    <t>3세트(고교1,2)</t>
    <phoneticPr fontId="2" type="noConversion"/>
  </si>
  <si>
    <t>3세트(5,6)</t>
    <phoneticPr fontId="2" type="noConversion"/>
  </si>
  <si>
    <t>NO</t>
    <phoneticPr fontId="6" type="noConversion"/>
  </si>
  <si>
    <t>■ 한국주택금융공사 1차면접 운영시간표</t>
    <phoneticPr fontId="2" type="noConversion"/>
  </si>
  <si>
    <t>성별</t>
    <phoneticPr fontId="2" type="noConversion"/>
  </si>
  <si>
    <t>1/2</t>
    <phoneticPr fontId="2" type="noConversion"/>
  </si>
  <si>
    <t>결시</t>
    <phoneticPr fontId="2" type="noConversion"/>
  </si>
  <si>
    <t>PT숙지실(2조)</t>
    <phoneticPr fontId="2" type="noConversion"/>
  </si>
  <si>
    <t>PT숙지실(1조)</t>
    <phoneticPr fontId="2" type="noConversion"/>
  </si>
  <si>
    <t>커피챗</t>
    <phoneticPr fontId="2" type="noConversion"/>
  </si>
  <si>
    <t>심층면접실 이동 및 심층면접 진행</t>
    <phoneticPr fontId="2" type="noConversion"/>
  </si>
  <si>
    <t>지원자정보</t>
    <phoneticPr fontId="2" type="noConversion"/>
  </si>
  <si>
    <t>면접문항</t>
    <phoneticPr fontId="2" type="noConversion"/>
  </si>
  <si>
    <t>면접정보</t>
    <phoneticPr fontId="2" type="noConversion"/>
  </si>
  <si>
    <t>09:35</t>
  </si>
  <si>
    <t>09:50</t>
  </si>
  <si>
    <t>10:10</t>
  </si>
  <si>
    <t>09:55</t>
  </si>
  <si>
    <t>10:15</t>
  </si>
  <si>
    <t>10:35</t>
  </si>
  <si>
    <t>08:55</t>
  </si>
  <si>
    <t>09:00</t>
  </si>
  <si>
    <t>09:20</t>
  </si>
  <si>
    <t>09:25</t>
  </si>
  <si>
    <t>09:45</t>
  </si>
  <si>
    <t>10:55</t>
  </si>
  <si>
    <t>11:05</t>
  </si>
  <si>
    <t>11:25</t>
  </si>
  <si>
    <t>11:15</t>
  </si>
  <si>
    <t>11:30</t>
  </si>
  <si>
    <t>11:50</t>
  </si>
  <si>
    <t>11:35</t>
  </si>
  <si>
    <t>11:55</t>
  </si>
  <si>
    <t>12:15</t>
  </si>
  <si>
    <t>10:40</t>
  </si>
  <si>
    <t>11:00</t>
  </si>
  <si>
    <t>13:45</t>
  </si>
  <si>
    <t>14:00</t>
  </si>
  <si>
    <t>14:20</t>
  </si>
  <si>
    <t>14:05</t>
  </si>
  <si>
    <t>14:25</t>
  </si>
  <si>
    <t>14:45</t>
  </si>
  <si>
    <t>13:05</t>
  </si>
  <si>
    <t>13:10</t>
  </si>
  <si>
    <t>13:30</t>
  </si>
  <si>
    <t>13:35</t>
  </si>
  <si>
    <t>13:55</t>
  </si>
  <si>
    <t>15:05</t>
  </si>
  <si>
    <t>15:15</t>
  </si>
  <si>
    <t>15:35</t>
  </si>
  <si>
    <t>15:25</t>
  </si>
  <si>
    <t>15:40</t>
  </si>
  <si>
    <t>16:00</t>
  </si>
  <si>
    <t>15:45</t>
  </si>
  <si>
    <t>16:05</t>
  </si>
  <si>
    <t>16:25</t>
  </si>
  <si>
    <t>14:50</t>
  </si>
  <si>
    <t>15:10</t>
  </si>
  <si>
    <t>14:10</t>
  </si>
  <si>
    <t>14:30</t>
  </si>
  <si>
    <t>14:15</t>
  </si>
  <si>
    <t>14:35</t>
  </si>
  <si>
    <t>14:55</t>
  </si>
  <si>
    <t>13:15</t>
  </si>
  <si>
    <t>13:20</t>
  </si>
  <si>
    <t>13:40</t>
  </si>
  <si>
    <t>15:20</t>
  </si>
  <si>
    <t>15:30</t>
  </si>
  <si>
    <t>15:50</t>
  </si>
  <si>
    <t>15:55</t>
  </si>
  <si>
    <t>16:15</t>
  </si>
  <si>
    <t>16:20</t>
  </si>
  <si>
    <t>16:40</t>
  </si>
  <si>
    <t>15:00</t>
  </si>
  <si>
    <t>16:45</t>
  </si>
  <si>
    <t>17:05</t>
  </si>
  <si>
    <t>16:50</t>
  </si>
  <si>
    <t>17:10</t>
  </si>
  <si>
    <t>17:15</t>
  </si>
  <si>
    <t>17:35</t>
  </si>
  <si>
    <t>11:20</t>
  </si>
  <si>
    <t>13:00</t>
  </si>
  <si>
    <t>12:20</t>
  </si>
  <si>
    <t>12:25</t>
  </si>
  <si>
    <t>12:45</t>
  </si>
  <si>
    <t>12:50</t>
  </si>
  <si>
    <t>16:30</t>
  </si>
  <si>
    <t>16:55</t>
  </si>
  <si>
    <t>17:20</t>
  </si>
  <si>
    <t>17:40</t>
  </si>
  <si>
    <t>심층면접실</t>
    <phoneticPr fontId="2" type="noConversion"/>
  </si>
  <si>
    <t>PT면접실</t>
    <phoneticPr fontId="2" type="noConversion"/>
  </si>
  <si>
    <t>준비실 이동 및 PT 준비시간(15분)</t>
    <phoneticPr fontId="2" type="noConversion"/>
  </si>
  <si>
    <t>심층면접실(1조)</t>
    <phoneticPr fontId="2" type="noConversion"/>
  </si>
  <si>
    <t>PT면접실(1조)</t>
    <phoneticPr fontId="2" type="noConversion"/>
  </si>
  <si>
    <t>PT면접실(2조)</t>
    <phoneticPr fontId="2" type="noConversion"/>
  </si>
  <si>
    <t>심층면접실(2조)</t>
    <phoneticPr fontId="2" type="noConversion"/>
  </si>
  <si>
    <t>PT면접
이동</t>
    <phoneticPr fontId="2" type="noConversion"/>
  </si>
  <si>
    <t>PT면접
시작</t>
    <phoneticPr fontId="2" type="noConversion"/>
  </si>
  <si>
    <t>PT면접
종료</t>
    <phoneticPr fontId="2" type="noConversion"/>
  </si>
  <si>
    <t>심층면접
이동</t>
    <phoneticPr fontId="2" type="noConversion"/>
  </si>
  <si>
    <t>심층면접
시작</t>
    <phoneticPr fontId="2" type="noConversion"/>
  </si>
  <si>
    <t>심층면접
종료</t>
    <phoneticPr fontId="2" type="noConversion"/>
  </si>
  <si>
    <t>커피챗
시작</t>
    <phoneticPr fontId="2" type="noConversion"/>
  </si>
  <si>
    <t>커피챗
종료</t>
    <phoneticPr fontId="2" type="noConversion"/>
  </si>
  <si>
    <t>면접 이동 및 심층면접 진행(20분, 18분/2분)</t>
    <phoneticPr fontId="2" type="noConversion"/>
  </si>
  <si>
    <t>면접 이동 및 PT 면접진행(15분 13분/2분)</t>
    <phoneticPr fontId="2" type="noConversion"/>
  </si>
  <si>
    <t>PT준비
종료</t>
    <phoneticPr fontId="2" type="noConversion"/>
  </si>
  <si>
    <t>출석
여부</t>
    <phoneticPr fontId="2" type="noConversion"/>
  </si>
  <si>
    <t>성명</t>
  </si>
  <si>
    <t>직위</t>
  </si>
  <si>
    <t>부점</t>
  </si>
  <si>
    <t>연락처</t>
    <phoneticPr fontId="45" type="noConversion"/>
  </si>
  <si>
    <t>팀원</t>
  </si>
  <si>
    <t>주택보증부</t>
  </si>
  <si>
    <t>팀장</t>
  </si>
  <si>
    <t>종합금융센터</t>
  </si>
  <si>
    <t>현)미래기획 이사, 전)NH투자증권, 하나증권 인사팀</t>
  </si>
  <si>
    <t>한국바른채용인증원 면접위원</t>
    <phoneticPr fontId="2" type="noConversion"/>
  </si>
  <si>
    <t>현)더스토리하우스 상무, 전)한국코카콜라, 디아지오 코리아 매니저</t>
  </si>
  <si>
    <t>종합금융센터</t>
    <phoneticPr fontId="45" type="noConversion"/>
  </si>
  <si>
    <t>유동화증권부</t>
  </si>
  <si>
    <t>현)한국커리어리더십 대표, 전)마이더스HR 컨설턴트</t>
  </si>
  <si>
    <t>현)㈜나노미래생활 영업,경영지원 임원, 전)(주)삼성전자 전략마케팅팀 파트장</t>
  </si>
  <si>
    <t>현)이화전기공업 감사, 전)삼성화재금융서비스 준법감시인, 삼성모빌리티뮤지엄 부장</t>
  </si>
  <si>
    <t>기업보증부</t>
  </si>
  <si>
    <t>충북지사</t>
    <phoneticPr fontId="45" type="noConversion"/>
  </si>
  <si>
    <t>현)인사경영연구원 대표, 전)노사발전재단 컨설턴트, 동화노무법인 공인노무사</t>
    <phoneticPr fontId="45" type="noConversion"/>
  </si>
  <si>
    <t>현)온앤온코칭연구소, 전)이지바이오 경영기획 팀장</t>
    <phoneticPr fontId="45" type="noConversion"/>
  </si>
  <si>
    <t>리스크관리부</t>
  </si>
  <si>
    <t>팀장</t>
    <phoneticPr fontId="45" type="noConversion"/>
  </si>
  <si>
    <t>서울중부지사</t>
    <phoneticPr fontId="45" type="noConversion"/>
  </si>
  <si>
    <t>현)세븐컨설팅그룹 경영컨설팅 이사, 전)숭실대 외래교수, 한국노동연구원 책임연구원, 한진해운홀딩스 수석 등</t>
    <phoneticPr fontId="45" type="noConversion"/>
  </si>
  <si>
    <t>현)커리어앤스카우트 컨설턴트, 전)세종대,숭실대 등 강사, 비손파트너스 경영컨설턴트</t>
    <phoneticPr fontId="45" type="noConversion"/>
  </si>
  <si>
    <t>현)101커리어코칭스쿨 대표, 전)스카우트파트너스 이사, 유니코써치 차장</t>
  </si>
  <si>
    <t>ICT운영부</t>
  </si>
  <si>
    <t>현)유니코써치 ICT&amp;Platform 부문장, 전)KDC Koream 한컴그룹, 교원그룹, LG CNS 근무</t>
  </si>
  <si>
    <t>현)동양미래대 빅데이터경영과 겸임교수, 전)아마존 웹서비스, 마이크로소프트, 한국IBM 등 근무</t>
  </si>
  <si>
    <t>현)동덕여대 데이터사이언스전공 조교수, 전)SK텔레콤 VisionAI Labs. 수석연구원</t>
  </si>
  <si>
    <t>ICT인프라부</t>
  </si>
  <si>
    <t>디지털전략부</t>
    <phoneticPr fontId="45" type="noConversion"/>
  </si>
  <si>
    <t>ICT인프라부</t>
    <phoneticPr fontId="45" type="noConversion"/>
  </si>
  <si>
    <t>현)네오리소스 팀장, 전)YNK, 드림서치, LG종합기술원 근무</t>
  </si>
  <si>
    <t>현)연구개발특구진흥재단 연구원, 전)LG CNS 글로벌솔류션사업부 보안컨설턴트</t>
  </si>
  <si>
    <t>현)한국폴리텍대 인공지능 SW융합과 교수, 전)경기대, 서울사이버대 겸임교수</t>
  </si>
  <si>
    <t>현)앨리오소프트 이사, 전)MicroStrategy Korea, Synergy C&amp;C, SKC&amp;C 등 근무</t>
  </si>
  <si>
    <t>1조(수도권)</t>
    <phoneticPr fontId="2" type="noConversion"/>
  </si>
  <si>
    <t>2조(비수도권)</t>
    <phoneticPr fontId="2" type="noConversion"/>
  </si>
  <si>
    <t>피드백작성</t>
    <phoneticPr fontId="2" type="noConversion"/>
  </si>
  <si>
    <t>면접일시</t>
    <phoneticPr fontId="2" type="noConversion"/>
  </si>
  <si>
    <t>면접분야</t>
    <phoneticPr fontId="2" type="noConversion"/>
  </si>
  <si>
    <t>PT면접실(1조) D홀</t>
    <phoneticPr fontId="2" type="noConversion"/>
  </si>
  <si>
    <t>심층면접실(1조) R룸</t>
    <phoneticPr fontId="2" type="noConversion"/>
  </si>
  <si>
    <t>PT면접실(2조) KL룸</t>
    <phoneticPr fontId="2" type="noConversion"/>
  </si>
  <si>
    <t>심층면접실(1조) S룸</t>
    <phoneticPr fontId="2" type="noConversion"/>
  </si>
  <si>
    <t>면접실</t>
    <phoneticPr fontId="2" type="noConversion"/>
  </si>
  <si>
    <t>연락처</t>
    <phoneticPr fontId="2" type="noConversion"/>
  </si>
  <si>
    <t>내부</t>
    <phoneticPr fontId="2" type="noConversion"/>
  </si>
  <si>
    <t>내부</t>
  </si>
  <si>
    <t>외부</t>
    <phoneticPr fontId="2" type="noConversion"/>
  </si>
  <si>
    <t>외부</t>
  </si>
  <si>
    <t>보훈 경영</t>
    <phoneticPr fontId="2" type="noConversion"/>
  </si>
  <si>
    <t>위원교체</t>
    <phoneticPr fontId="2" type="noConversion"/>
  </si>
  <si>
    <t>심층→PT(휴대전화 이동/재로그인 진행)</t>
    <phoneticPr fontId="2" type="noConversion"/>
  </si>
  <si>
    <t>PT→심층(휴대전화 이동/재로그인 진행)</t>
    <phoneticPr fontId="2" type="noConversion"/>
  </si>
  <si>
    <r>
      <rPr>
        <b/>
        <sz val="14"/>
        <color rgb="FF0070C0"/>
        <rFont val="맑은 고딕"/>
        <family val="3"/>
        <charset val="129"/>
        <scheme val="minor"/>
      </rPr>
      <t xml:space="preserve">※ 면접순서(응시자별 상이하니 운영시간표 미리 숙지)
1. PT준비실 : 대기실→PT준비실 OR 심층면접실→PT준비실
2. PT면접실 : PT준비실→PT면접실 </t>
    </r>
    <r>
      <rPr>
        <b/>
        <sz val="14"/>
        <color rgb="FFFF0000"/>
        <rFont val="맑은 고딕"/>
        <family val="3"/>
        <charset val="129"/>
        <scheme val="minor"/>
      </rPr>
      <t>(* PT준비실에 노크 3번으로 이동준비 사인 할 것!)</t>
    </r>
    <r>
      <rPr>
        <b/>
        <sz val="14"/>
        <color rgb="FF0070C0"/>
        <rFont val="맑은 고딕"/>
        <family val="3"/>
        <charset val="129"/>
        <scheme val="minor"/>
      </rPr>
      <t xml:space="preserve">
3. 심층면접실 : 대기실→심층면접실 OR PT면접실→심층면접실 </t>
    </r>
    <r>
      <rPr>
        <b/>
        <sz val="14"/>
        <color rgb="FFFF0000"/>
        <rFont val="맑은 고딕"/>
        <family val="3"/>
        <charset val="129"/>
        <scheme val="minor"/>
      </rPr>
      <t>(* 앞 면접 진행시 다음 면접자 쇼파에서 대기)</t>
    </r>
    <r>
      <rPr>
        <b/>
        <sz val="14"/>
        <color rgb="FF0070C0"/>
        <rFont val="맑은 고딕"/>
        <family val="3"/>
        <charset val="129"/>
        <scheme val="minor"/>
      </rPr>
      <t xml:space="preserve">
4. 커피챗 :  PT면접실→커피챗→대기실(귀가) OR 심층면접실→커피챗→대기실(귀가) </t>
    </r>
    <r>
      <rPr>
        <b/>
        <sz val="14"/>
        <color rgb="FFFF0000"/>
        <rFont val="맑은 고딕"/>
        <family val="3"/>
        <charset val="129"/>
        <scheme val="minor"/>
      </rPr>
      <t>(*커피챗 종료 후 대기실로 인솔 어려울 시, 지원자 홀로 대기실 이동 안내)</t>
    </r>
    <r>
      <rPr>
        <b/>
        <sz val="14"/>
        <color rgb="FF0070C0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 xml:space="preserve">[근무지침]
1. 복장 및 태도 준수요먕 : 다리꼬기 금지, 단톡방 채팅외 휴대폰 사용금지, 졸거나 잡담 등 근무태만 행동금지
2. 지원자 응대 : 면접번호(명찰)로 지원자 호명(성명언급금지), 친절한 태로로 대화, 교육받은 사항 이외 임의답변금지, 진행요원간 사담금지
3. 특이사항 발생 : 임의 답변,대응 절대금지(단톡방 보고 or 직원 호출→적절한 조치받아 안내)
4. 화장실 이용 : (접수처) 교대이용, </t>
    </r>
    <r>
      <rPr>
        <b/>
        <sz val="14"/>
        <color rgb="FFFF0000"/>
        <rFont val="맑은 고딕"/>
        <family val="3"/>
        <charset val="129"/>
        <scheme val="minor"/>
      </rPr>
      <t>(PT면접실,PT준비실,심층면접실) 담당→지원자 이동시간 피해서 화장실 이용(HUS직원에게 사전문의 必)</t>
    </r>
    <r>
      <rPr>
        <b/>
        <sz val="14"/>
        <color theme="1"/>
        <rFont val="맑은 고딕"/>
        <family val="3"/>
        <charset val="129"/>
        <scheme val="minor"/>
      </rPr>
      <t xml:space="preserve">
5. 보고 및 문의 : 1)담당 포지션(접수처,준비실,면접실), 2)문의자(위원/지원자/기관/본인), 3)요청 or 질문내용(무엇,왜,언제까지)
6. 전달사항,조치사항,안내사항 수신 : 신속, 정확하게 조치 및 전파 후 완료여부 단톡방에 보고</t>
    </r>
    <phoneticPr fontId="2" type="noConversion"/>
  </si>
  <si>
    <r>
      <t>[공통사항]
1. 지원자 본인 면접시간(종료시간) 문의시 안내 가능
2. 화장실 사용은 첫 면접시작전(PT준비 또는 심층) 가급적 미리 사용하도록 안내. 면접대기 중 사용시 
   진행요원 인솔하여 사용</t>
    </r>
    <r>
      <rPr>
        <b/>
        <sz val="13.5"/>
        <color rgb="FFFF0000"/>
        <rFont val="맑은 고딕"/>
        <family val="3"/>
        <charset val="129"/>
        <scheme val="major"/>
      </rPr>
      <t>(면접 직전 사용불가)
3. 일자별 면접위원 자리 교체 시 관련 서류 파쇄 항목(면접장 정리시 반드시 직원확인 후 정리 진행)</t>
    </r>
    <r>
      <rPr>
        <b/>
        <sz val="13.5"/>
        <color rgb="FF000000"/>
        <rFont val="맑은 고딕"/>
        <family val="3"/>
        <charset val="129"/>
        <scheme val="major"/>
      </rPr>
      <t xml:space="preserve">
  - (파쇄O) : 직무기술서, 면접시간표, 기타 메모되어 있는 자료 등
  - (파쇄X) : 서약서, 개인정보동의서, 징구서류 등
4. 블라인드 항목 관련 지원자 문의 
</t>
    </r>
    <r>
      <rPr>
        <b/>
        <sz val="13.5"/>
        <color rgb="FFFF0000"/>
        <rFont val="맑은 고딕"/>
        <family val="3"/>
        <charset val="129"/>
        <scheme val="major"/>
      </rPr>
      <t xml:space="preserve">  - 성명,출신학교(학연),출신지역,가족사항 등 직무와 관계없는 사항을 언급할 경우 불이익 있을수있음
  - 경력사항 : 지원서에 기재한 기관명은 언급가능
                 (단, 지역이 유추되는 직장명(OO마트 강남점) 등은 언급자제 할 것 안내</t>
    </r>
    <r>
      <rPr>
        <b/>
        <sz val="13.5"/>
        <color rgb="FF000000"/>
        <rFont val="맑은 고딕"/>
        <family val="3"/>
        <charset val="129"/>
        <scheme val="major"/>
      </rPr>
      <t xml:space="preserve">
</t>
    </r>
    <r>
      <rPr>
        <b/>
        <sz val="13.5"/>
        <color rgb="FFFF0000"/>
        <rFont val="맑은 고딕"/>
        <family val="3"/>
        <charset val="129"/>
        <scheme val="major"/>
      </rPr>
      <t>5. 면접대기 중 지원자간 대화는 삼가하도록 안내 및 통제(문항관련 대확 적발시, 해당인원 보고할 것)</t>
    </r>
    <phoneticPr fontId="2" type="noConversion"/>
  </si>
  <si>
    <t>준비실
입실</t>
    <phoneticPr fontId="2" type="noConversion"/>
  </si>
  <si>
    <r>
      <t xml:space="preserve">[접수처 담당]
1. 입실시간 : 도착시간 이후 입실금지
</t>
    </r>
    <r>
      <rPr>
        <b/>
        <sz val="13"/>
        <color rgb="FFFF0000"/>
        <rFont val="맑은 고딕"/>
        <family val="3"/>
        <charset val="129"/>
        <scheme val="major"/>
      </rPr>
      <t>2. 신분확인 : 신분증(기간만료 전 여권, 운전면허증, 주민등록증, 청소년증, 주민등록증·청소년증  발급신청 확인서(사진포함), 주민등록번호(전체 13자리) 포함된 장애인등록증(복지카드) *미지참자 응시불가(모바일신분증 포함)</t>
    </r>
    <r>
      <rPr>
        <b/>
        <sz val="13"/>
        <color rgb="FF000000"/>
        <rFont val="맑은 고딕"/>
        <family val="3"/>
        <charset val="129"/>
        <scheme val="major"/>
      </rPr>
      <t xml:space="preserve">
3. 입실시간 마감 후 시스템 출결 처리(시스템 - 일자별 PT · 심층면접, 1차피드백)
4. 조기입실 가능. 단, 지나치게 일찍 온 경우 대기 시킨 후 보고(확인 후 처리)
</t>
    </r>
    <r>
      <rPr>
        <b/>
        <sz val="13"/>
        <color rgb="FFFF0000"/>
        <rFont val="맑은 고딕"/>
        <family val="3"/>
        <charset val="129"/>
        <scheme val="major"/>
      </rPr>
      <t>5. 입실자 안내서류 : 면접전형안내사항, 본인확인서(작성 후 접수처에 제출안내 → 출석자와 제출자 검증 必)
   ※ 본인확인서 날짜/성명/서명 누락항목 있는지 반드시 확인할 것</t>
    </r>
    <r>
      <rPr>
        <b/>
        <sz val="13"/>
        <color rgb="FF000000"/>
        <rFont val="맑은 고딕"/>
        <family val="3"/>
        <charset val="129"/>
        <scheme val="major"/>
      </rPr>
      <t xml:space="preserve">
[면접종료 퇴실]
</t>
    </r>
    <r>
      <rPr>
        <b/>
        <sz val="13"/>
        <color rgb="FFFF0000"/>
        <rFont val="맑은 고딕"/>
        <family val="3"/>
        <charset val="129"/>
        <scheme val="major"/>
      </rPr>
      <t>1. 개인별 면접종료되어도, 다음그룹 입실 마감 후 출석자 전원 전자기기 수거 전까지 귀가 불가
2. 먼접종료 후 면접비 지급 및 수령확인서 서명 안내(누락자 없도록 확인 필수)</t>
    </r>
    <r>
      <rPr>
        <b/>
        <sz val="13"/>
        <color rgb="FF000000"/>
        <rFont val="맑은 고딕"/>
        <family val="3"/>
        <charset val="129"/>
        <scheme val="major"/>
      </rPr>
      <t xml:space="preserve">
</t>
    </r>
    <r>
      <rPr>
        <b/>
        <sz val="13"/>
        <color rgb="FFFF0000"/>
        <rFont val="맑은 고딕"/>
        <family val="3"/>
        <charset val="129"/>
        <scheme val="major"/>
      </rPr>
      <t xml:space="preserve">3. 면접확인서 발급(재발급없음 안내)
</t>
    </r>
    <r>
      <rPr>
        <b/>
        <sz val="13"/>
        <color rgb="FF000000"/>
        <rFont val="맑은 고딕"/>
        <family val="3"/>
        <charset val="129"/>
        <scheme val="major"/>
      </rPr>
      <t>4. 제출한 전자기기 전체(수량 확인 필수) 지원자 불출</t>
    </r>
    <phoneticPr fontId="2" type="noConversion"/>
  </si>
  <si>
    <r>
      <t xml:space="preserve">[PT, 심층 면접실 담당]
</t>
    </r>
    <r>
      <rPr>
        <b/>
        <sz val="13"/>
        <color rgb="FFFF0000"/>
        <rFont val="맑은 고딕"/>
        <family val="3"/>
        <charset val="129"/>
        <scheme val="minor"/>
      </rPr>
      <t>1. (PT면접) 지원자 이동은 시간에 맞춰서 PT준비실에서 PT면접실로 이동시킬 것!
   * 준비실→면접실 이동 시 준비실에 노크 3번으로 사인 주면 준비실 직원이 해당지원자 퇴실 진행 이후 면접실로 이동)
2. (PT면접) 지원자는 봉투에서 발표자료를 꺼내볼수 없음 (열람하려할때 제지시킬 것!)</t>
    </r>
    <r>
      <rPr>
        <b/>
        <sz val="13"/>
        <color theme="1"/>
        <rFont val="맑은 고딕"/>
        <family val="3"/>
        <charset val="129"/>
        <scheme val="minor"/>
      </rPr>
      <t xml:space="preserve">
</t>
    </r>
    <r>
      <rPr>
        <b/>
        <sz val="13"/>
        <color rgb="FFFF0000"/>
        <rFont val="맑은 고딕"/>
        <family val="3"/>
        <charset val="129"/>
        <scheme val="minor"/>
      </rPr>
      <t xml:space="preserve">4. </t>
    </r>
    <r>
      <rPr>
        <b/>
        <sz val="13"/>
        <color theme="1"/>
        <rFont val="맑은 고딕"/>
        <family val="3"/>
        <charset val="129"/>
        <scheme val="minor"/>
      </rPr>
      <t>(</t>
    </r>
    <r>
      <rPr>
        <b/>
        <sz val="13"/>
        <color rgb="FFFF0000"/>
        <rFont val="맑은 고딕"/>
        <family val="3"/>
        <charset val="129"/>
        <scheme val="minor"/>
      </rPr>
      <t>PT면접</t>
    </r>
    <r>
      <rPr>
        <b/>
        <sz val="13"/>
        <color theme="1"/>
        <rFont val="맑은 고딕"/>
        <family val="3"/>
        <charset val="129"/>
        <scheme val="minor"/>
      </rPr>
      <t>)</t>
    </r>
    <r>
      <rPr>
        <b/>
        <sz val="13"/>
        <color rgb="FFFF0000"/>
        <rFont val="맑은 고딕"/>
        <family val="3"/>
        <charset val="129"/>
        <scheme val="minor"/>
      </rPr>
      <t xml:space="preserve"> 면접종료 후 발표자료 면접실안 박스에 넣고 빈손으로 퇴실하는지 반드시 확인</t>
    </r>
    <r>
      <rPr>
        <b/>
        <sz val="13"/>
        <color theme="1"/>
        <rFont val="맑은 고딕"/>
        <family val="3"/>
        <charset val="129"/>
        <scheme val="minor"/>
      </rPr>
      <t xml:space="preserve">
3. 제척기피 발생 시 예비위원으로 교체(운영본부 대기중)→제척위원은 운영본부에서 대기
5. 면접중도포기자 발생 : 확인하여 별도 안내
6. 점심시간 면접실 보안시건 진행(출입문 보안스티커 부착 후 기관 서명)
   ※ 봉인라벨 훼손되지 않도록 유의</t>
    </r>
    <phoneticPr fontId="2" type="noConversion"/>
  </si>
  <si>
    <t>예비위원님</t>
    <phoneticPr fontId="2" type="noConversion"/>
  </si>
  <si>
    <t>대기실</t>
    <phoneticPr fontId="2" type="noConversion"/>
  </si>
  <si>
    <t>PT
대기</t>
    <phoneticPr fontId="2" type="noConversion"/>
  </si>
  <si>
    <t>[PT준비실]
1. 준비실 입실시간에 맞춰 노크 1번 후 입실 진행(대기는 커피챗실 앞 쇼파에서 대기)
2. 대기 중 지원자간 대화금지(주의할 것)
3. 준비실에서 지원자 퇴실 후 다음 지원자 바로 준비실 입실</t>
    <phoneticPr fontId="2" type="noConversion"/>
  </si>
  <si>
    <t>PT준비
입실/시작</t>
    <phoneticPr fontId="2" type="noConversion"/>
  </si>
  <si>
    <t xml:space="preserve"> </t>
    <phoneticPr fontId="2" type="noConversion"/>
  </si>
  <si>
    <t>결시</t>
    <phoneticPr fontId="2" type="noConversion"/>
  </si>
  <si>
    <t>결시</t>
    <phoneticPr fontId="2" type="noConversion"/>
  </si>
  <si>
    <t>결시</t>
    <phoneticPr fontId="2" type="noConversion"/>
  </si>
  <si>
    <t>중식</t>
    <phoneticPr fontId="2" type="noConversion"/>
  </si>
  <si>
    <t>결시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</si>
</sst>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h:mm;@"/>
    <numFmt numFmtId="177" formatCode="mm&quot;월&quot;\ dd&quot;일&quot;"/>
  </numFmts>
  <fonts count="5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5"/>
      <name val="맑은 고딕"/>
      <family val="3"/>
      <charset val="129"/>
      <scheme val="major"/>
    </font>
    <font>
      <b/>
      <sz val="13.5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000000"/>
      <name val="Calibri"/>
      <family val="2"/>
    </font>
    <font>
      <b/>
      <sz val="16"/>
      <color rgb="FF000000"/>
      <name val="맑은 고딕"/>
      <family val="3"/>
      <charset val="129"/>
      <scheme val="major"/>
    </font>
    <font>
      <b/>
      <sz val="28"/>
      <color rgb="FF00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ajor"/>
    </font>
    <font>
      <b/>
      <sz val="14"/>
      <color theme="0" tint="-0.499984740745262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inor"/>
    </font>
    <font>
      <b/>
      <sz val="26"/>
      <color rgb="FF000000"/>
      <name val="맑은 고딕"/>
      <family val="3"/>
      <charset val="129"/>
      <scheme val="major"/>
    </font>
    <font>
      <b/>
      <sz val="13"/>
      <color rgb="FF000000"/>
      <name val="맑은 고딕"/>
      <family val="3"/>
      <charset val="129"/>
      <scheme val="major"/>
    </font>
    <font>
      <b/>
      <sz val="13"/>
      <color rgb="FFFF0000"/>
      <name val="맑은 고딕"/>
      <family val="3"/>
      <charset val="129"/>
      <scheme val="major"/>
    </font>
    <font>
      <b/>
      <sz val="13"/>
      <color rgb="FFFF0000"/>
      <name val="맑은 고딕"/>
      <family val="3"/>
      <charset val="129"/>
      <scheme val="minor"/>
    </font>
    <font>
      <b/>
      <sz val="13"/>
      <color rgb="FF333333"/>
      <name val="Malgun Gothic"/>
      <family val="3"/>
      <charset val="129"/>
    </font>
    <font>
      <sz val="8"/>
      <name val="맑은 고딕"/>
      <family val="3"/>
      <charset val="129"/>
    </font>
    <font>
      <sz val="13"/>
      <color rgb="FFFF0000"/>
      <name val="Malgun Gothic"/>
      <family val="3"/>
      <charset val="129"/>
    </font>
    <font>
      <sz val="13"/>
      <color rgb="FF212121"/>
      <name val="Malgun Gothic"/>
      <family val="3"/>
      <charset val="129"/>
    </font>
    <font>
      <sz val="13"/>
      <color rgb="FF212121"/>
      <name val="Malgun Gothic"/>
      <charset val="129"/>
    </font>
    <font>
      <sz val="13"/>
      <name val="Malgun Gothic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3.5"/>
      <color rgb="FF000000"/>
      <name val="맑은 고딕"/>
      <family val="3"/>
      <charset val="129"/>
      <scheme val="major"/>
    </font>
    <font>
      <b/>
      <sz val="13.5"/>
      <color rgb="FFFF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theme="9" tint="0.79998168889431442"/>
        <bgColor rgb="FFDDDDD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DDDDDD"/>
      </patternFill>
    </fill>
    <fill>
      <patternFill patternType="solid">
        <fgColor rgb="FF7030A0"/>
        <bgColor rgb="FFDDDDD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double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41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41" fontId="1" fillId="0" borderId="0" applyFont="0" applyFill="0" applyBorder="0" applyAlignment="0" applyProtection="0">
      <alignment vertical="center"/>
    </xf>
  </cellStyleXfs>
  <cellXfs count="498">
    <xf numFmtId="0" fontId="0" fillId="0" borderId="0" xfId="0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20" fontId="5" fillId="19" borderId="1" xfId="0" applyNumberFormat="1" applyFont="1" applyFill="1" applyBorder="1" applyAlignment="1">
      <alignment horizontal="center" vertical="center"/>
    </xf>
    <xf numFmtId="176" fontId="5" fillId="20" borderId="4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shrinkToFit="1"/>
    </xf>
    <xf numFmtId="176" fontId="4" fillId="0" borderId="0" xfId="0" applyNumberFormat="1" applyFont="1" applyAlignment="1">
      <alignment horizontal="center" shrinkToFit="1"/>
    </xf>
    <xf numFmtId="0" fontId="4" fillId="0" borderId="0" xfId="0" applyFont="1" applyAlignment="1">
      <alignment shrinkToFit="1"/>
    </xf>
    <xf numFmtId="176" fontId="4" fillId="0" borderId="2" xfId="0" applyNumberFormat="1" applyFont="1" applyBorder="1" applyAlignment="1">
      <alignment horizontal="center" shrinkToFit="1"/>
    </xf>
    <xf numFmtId="0" fontId="4" fillId="0" borderId="4" xfId="0" applyFont="1" applyBorder="1" applyAlignment="1">
      <alignment horizontal="center" shrinkToFit="1"/>
    </xf>
    <xf numFmtId="176" fontId="4" fillId="0" borderId="3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shrinkToFit="1"/>
    </xf>
    <xf numFmtId="0" fontId="4" fillId="0" borderId="3" xfId="0" applyFont="1" applyBorder="1" applyAlignment="1">
      <alignment horizontal="center" shrinkToFit="1"/>
    </xf>
    <xf numFmtId="0" fontId="4" fillId="0" borderId="6" xfId="0" applyFont="1" applyBorder="1" applyAlignment="1">
      <alignment horizontal="center" shrinkToFit="1"/>
    </xf>
    <xf numFmtId="0" fontId="4" fillId="0" borderId="0" xfId="0" applyFont="1"/>
    <xf numFmtId="0" fontId="5" fillId="2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21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7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shrinkToFit="1"/>
    </xf>
    <xf numFmtId="0" fontId="10" fillId="22" borderId="10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8" fontId="3" fillId="6" borderId="10" xfId="0" applyNumberFormat="1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8" fontId="3" fillId="5" borderId="10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49" fontId="3" fillId="11" borderId="10" xfId="0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49" fontId="3" fillId="7" borderId="10" xfId="0" applyNumberFormat="1" applyFont="1" applyFill="1" applyBorder="1" applyAlignment="1">
      <alignment horizontal="center" vertical="center"/>
    </xf>
    <xf numFmtId="0" fontId="10" fillId="2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shrinkToFit="1"/>
    </xf>
    <xf numFmtId="0" fontId="1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shrinkToFit="1"/>
    </xf>
    <xf numFmtId="0" fontId="14" fillId="0" borderId="1" xfId="0" applyFont="1" applyBorder="1" applyAlignment="1">
      <alignment horizontal="center" vertical="center" shrinkToFit="1"/>
    </xf>
    <xf numFmtId="0" fontId="14" fillId="8" borderId="1" xfId="0" applyFont="1" applyFill="1" applyBorder="1" applyAlignment="1">
      <alignment horizontal="center" vertical="center" shrinkToFit="1"/>
    </xf>
    <xf numFmtId="0" fontId="14" fillId="9" borderId="1" xfId="0" applyFont="1" applyFill="1" applyBorder="1" applyAlignment="1">
      <alignment horizontal="center" vertical="center" shrinkToFit="1"/>
    </xf>
    <xf numFmtId="0" fontId="14" fillId="10" borderId="1" xfId="0" applyFont="1" applyFill="1" applyBorder="1" applyAlignment="1">
      <alignment horizontal="center" vertical="center" shrinkToFit="1"/>
    </xf>
    <xf numFmtId="0" fontId="14" fillId="11" borderId="1" xfId="0" applyFont="1" applyFill="1" applyBorder="1" applyAlignment="1">
      <alignment horizontal="center" vertical="center" shrinkToFit="1"/>
    </xf>
    <xf numFmtId="0" fontId="14" fillId="13" borderId="1" xfId="0" applyFont="1" applyFill="1" applyBorder="1" applyAlignment="1">
      <alignment horizontal="center" vertical="center" shrinkToFit="1"/>
    </xf>
    <xf numFmtId="0" fontId="14" fillId="14" borderId="1" xfId="0" applyFont="1" applyFill="1" applyBorder="1" applyAlignment="1">
      <alignment horizontal="center" vertical="center" shrinkToFit="1"/>
    </xf>
    <xf numFmtId="0" fontId="14" fillId="15" borderId="1" xfId="0" applyFont="1" applyFill="1" applyBorder="1" applyAlignment="1">
      <alignment horizontal="center" vertical="center" shrinkToFit="1"/>
    </xf>
    <xf numFmtId="176" fontId="4" fillId="0" borderId="2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13" fillId="0" borderId="8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13" fillId="6" borderId="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176" fontId="14" fillId="3" borderId="6" xfId="0" applyNumberFormat="1" applyFont="1" applyFill="1" applyBorder="1" applyAlignment="1">
      <alignment horizontal="center" vertical="center" shrinkToFit="1"/>
    </xf>
    <xf numFmtId="176" fontId="14" fillId="3" borderId="5" xfId="0" applyNumberFormat="1" applyFont="1" applyFill="1" applyBorder="1" applyAlignment="1">
      <alignment horizontal="center" vertical="center" shrinkToFit="1"/>
    </xf>
    <xf numFmtId="0" fontId="14" fillId="5" borderId="1" xfId="0" applyFont="1" applyFill="1" applyBorder="1" applyAlignment="1">
      <alignment horizontal="center" vertical="center" shrinkToFit="1"/>
    </xf>
    <xf numFmtId="0" fontId="14" fillId="6" borderId="1" xfId="0" applyFont="1" applyFill="1" applyBorder="1" applyAlignment="1">
      <alignment horizontal="center" vertical="center" shrinkToFit="1"/>
    </xf>
    <xf numFmtId="176" fontId="4" fillId="0" borderId="0" xfId="0" applyNumberFormat="1" applyFont="1" applyAlignment="1">
      <alignment horizontal="center" vertical="center" shrinkToFit="1"/>
    </xf>
    <xf numFmtId="176" fontId="14" fillId="3" borderId="7" xfId="0" applyNumberFormat="1" applyFont="1" applyFill="1" applyBorder="1" applyAlignment="1">
      <alignment horizontal="center" vertical="center" shrinkToFit="1"/>
    </xf>
    <xf numFmtId="176" fontId="14" fillId="0" borderId="2" xfId="0" applyNumberFormat="1" applyFont="1" applyBorder="1" applyAlignment="1">
      <alignment horizontal="center" vertical="center" shrinkToFit="1"/>
    </xf>
    <xf numFmtId="176" fontId="14" fillId="12" borderId="9" xfId="0" applyNumberFormat="1" applyFont="1" applyFill="1" applyBorder="1" applyAlignment="1">
      <alignment horizontal="center" vertical="center" shrinkToFit="1"/>
    </xf>
    <xf numFmtId="176" fontId="14" fillId="3" borderId="9" xfId="0" applyNumberFormat="1" applyFont="1" applyFill="1" applyBorder="1" applyAlignment="1">
      <alignment horizontal="center" vertical="center" shrinkToFit="1"/>
    </xf>
    <xf numFmtId="176" fontId="14" fillId="12" borderId="8" xfId="0" applyNumberFormat="1" applyFont="1" applyFill="1" applyBorder="1" applyAlignment="1">
      <alignment horizontal="center" vertical="center" shrinkToFit="1"/>
    </xf>
    <xf numFmtId="0" fontId="15" fillId="21" borderId="1" xfId="0" applyFont="1" applyFill="1" applyBorder="1" applyAlignment="1">
      <alignment horizontal="center" vertical="center" wrapText="1"/>
    </xf>
    <xf numFmtId="176" fontId="5" fillId="19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49" fontId="12" fillId="5" borderId="1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8" fillId="7" borderId="1" xfId="0" applyFont="1" applyFill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 shrinkToFit="1"/>
    </xf>
    <xf numFmtId="0" fontId="18" fillId="8" borderId="1" xfId="0" applyFont="1" applyFill="1" applyBorder="1" applyAlignment="1">
      <alignment horizontal="center" vertical="center" shrinkToFit="1"/>
    </xf>
    <xf numFmtId="176" fontId="18" fillId="3" borderId="6" xfId="0" applyNumberFormat="1" applyFont="1" applyFill="1" applyBorder="1" applyAlignment="1">
      <alignment horizontal="center" vertical="center" shrinkToFit="1"/>
    </xf>
    <xf numFmtId="176" fontId="18" fillId="3" borderId="5" xfId="0" applyNumberFormat="1" applyFont="1" applyFill="1" applyBorder="1" applyAlignment="1">
      <alignment horizontal="center" vertical="center" shrinkToFit="1"/>
    </xf>
    <xf numFmtId="0" fontId="18" fillId="5" borderId="1" xfId="0" applyFont="1" applyFill="1" applyBorder="1" applyAlignment="1">
      <alignment horizontal="center" vertical="center" shrinkToFit="1"/>
    </xf>
    <xf numFmtId="0" fontId="18" fillId="6" borderId="1" xfId="0" applyFont="1" applyFill="1" applyBorder="1" applyAlignment="1">
      <alignment horizontal="center" vertical="center" shrinkToFit="1"/>
    </xf>
    <xf numFmtId="0" fontId="18" fillId="9" borderId="1" xfId="0" applyFont="1" applyFill="1" applyBorder="1" applyAlignment="1">
      <alignment horizontal="center" vertical="center" shrinkToFit="1"/>
    </xf>
    <xf numFmtId="0" fontId="18" fillId="10" borderId="1" xfId="0" applyFont="1" applyFill="1" applyBorder="1" applyAlignment="1">
      <alignment horizontal="center" vertical="center" shrinkToFit="1"/>
    </xf>
    <xf numFmtId="176" fontId="18" fillId="3" borderId="7" xfId="0" applyNumberFormat="1" applyFont="1" applyFill="1" applyBorder="1" applyAlignment="1">
      <alignment horizontal="center" vertical="center" shrinkToFit="1"/>
    </xf>
    <xf numFmtId="176" fontId="18" fillId="0" borderId="2" xfId="0" applyNumberFormat="1" applyFont="1" applyBorder="1" applyAlignment="1">
      <alignment horizontal="center" vertical="center" shrinkToFit="1"/>
    </xf>
    <xf numFmtId="0" fontId="18" fillId="11" borderId="1" xfId="0" applyFont="1" applyFill="1" applyBorder="1" applyAlignment="1">
      <alignment horizontal="center" vertical="center" shrinkToFit="1"/>
    </xf>
    <xf numFmtId="176" fontId="18" fillId="12" borderId="9" xfId="0" applyNumberFormat="1" applyFont="1" applyFill="1" applyBorder="1" applyAlignment="1">
      <alignment horizontal="center" vertical="center" shrinkToFit="1"/>
    </xf>
    <xf numFmtId="0" fontId="18" fillId="13" borderId="1" xfId="0" applyFont="1" applyFill="1" applyBorder="1" applyAlignment="1">
      <alignment horizontal="center" vertical="center" shrinkToFit="1"/>
    </xf>
    <xf numFmtId="0" fontId="18" fillId="14" borderId="1" xfId="0" applyFont="1" applyFill="1" applyBorder="1" applyAlignment="1">
      <alignment horizontal="center" vertical="center" shrinkToFit="1"/>
    </xf>
    <xf numFmtId="0" fontId="18" fillId="15" borderId="1" xfId="0" applyFont="1" applyFill="1" applyBorder="1" applyAlignment="1">
      <alignment horizontal="center" vertical="center" shrinkToFit="1"/>
    </xf>
    <xf numFmtId="176" fontId="18" fillId="3" borderId="9" xfId="0" applyNumberFormat="1" applyFont="1" applyFill="1" applyBorder="1" applyAlignment="1">
      <alignment horizontal="center" vertical="center" shrinkToFit="1"/>
    </xf>
    <xf numFmtId="176" fontId="18" fillId="17" borderId="1" xfId="0" applyNumberFormat="1" applyFont="1" applyFill="1" applyBorder="1" applyAlignment="1">
      <alignment horizontal="center" vertical="center" shrinkToFit="1"/>
    </xf>
    <xf numFmtId="176" fontId="18" fillId="12" borderId="8" xfId="0" applyNumberFormat="1" applyFont="1" applyFill="1" applyBorder="1" applyAlignment="1">
      <alignment horizontal="center" vertical="center" shrinkToFit="1"/>
    </xf>
    <xf numFmtId="0" fontId="18" fillId="18" borderId="1" xfId="0" applyFont="1" applyFill="1" applyBorder="1" applyAlignment="1">
      <alignment horizontal="center" vertical="center" shrinkToFit="1"/>
    </xf>
    <xf numFmtId="176" fontId="13" fillId="0" borderId="2" xfId="0" applyNumberFormat="1" applyFont="1" applyBorder="1" applyAlignment="1">
      <alignment horizontal="center" vertical="center" shrinkToFit="1"/>
    </xf>
    <xf numFmtId="176" fontId="14" fillId="12" borderId="6" xfId="0" applyNumberFormat="1" applyFont="1" applyFill="1" applyBorder="1" applyAlignment="1">
      <alignment horizontal="center" vertical="center" shrinkToFit="1"/>
    </xf>
    <xf numFmtId="176" fontId="13" fillId="12" borderId="9" xfId="0" applyNumberFormat="1" applyFont="1" applyFill="1" applyBorder="1" applyAlignment="1">
      <alignment horizontal="center" vertical="center" shrinkToFit="1"/>
    </xf>
    <xf numFmtId="0" fontId="15" fillId="21" borderId="6" xfId="0" applyFont="1" applyFill="1" applyBorder="1" applyAlignment="1">
      <alignment horizontal="center" vertical="center" shrinkToFit="1"/>
    </xf>
    <xf numFmtId="0" fontId="15" fillId="21" borderId="7" xfId="0" applyFont="1" applyFill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176" fontId="14" fillId="0" borderId="8" xfId="0" applyNumberFormat="1" applyFont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shrinkToFit="1"/>
    </xf>
    <xf numFmtId="0" fontId="14" fillId="0" borderId="3" xfId="0" applyFont="1" applyBorder="1" applyAlignment="1">
      <alignment horizontal="center" vertical="center" shrinkToFit="1"/>
    </xf>
    <xf numFmtId="0" fontId="14" fillId="5" borderId="2" xfId="0" applyFont="1" applyFill="1" applyBorder="1" applyAlignment="1">
      <alignment horizontal="center" vertical="center" shrinkToFit="1"/>
    </xf>
    <xf numFmtId="0" fontId="14" fillId="12" borderId="1" xfId="0" applyFont="1" applyFill="1" applyBorder="1" applyAlignment="1">
      <alignment horizontal="center" vertical="center" shrinkToFit="1"/>
    </xf>
    <xf numFmtId="176" fontId="14" fillId="0" borderId="1" xfId="0" applyNumberFormat="1" applyFont="1" applyBorder="1" applyAlignment="1">
      <alignment horizontal="center" vertical="center" shrinkToFit="1"/>
    </xf>
    <xf numFmtId="176" fontId="14" fillId="12" borderId="5" xfId="0" applyNumberFormat="1" applyFont="1" applyFill="1" applyBorder="1" applyAlignment="1">
      <alignment horizontal="center" vertical="center" shrinkToFit="1"/>
    </xf>
    <xf numFmtId="176" fontId="13" fillId="12" borderId="5" xfId="0" applyNumberFormat="1" applyFont="1" applyFill="1" applyBorder="1" applyAlignment="1">
      <alignment horizontal="center" vertical="center" shrinkToFit="1"/>
    </xf>
    <xf numFmtId="176" fontId="13" fillId="12" borderId="7" xfId="0" applyNumberFormat="1" applyFont="1" applyFill="1" applyBorder="1" applyAlignment="1">
      <alignment horizontal="center" vertical="center" shrinkToFit="1"/>
    </xf>
    <xf numFmtId="0" fontId="14" fillId="5" borderId="6" xfId="0" applyFont="1" applyFill="1" applyBorder="1" applyAlignment="1">
      <alignment horizontal="center" vertical="center" shrinkToFit="1"/>
    </xf>
    <xf numFmtId="0" fontId="14" fillId="6" borderId="6" xfId="0" applyFont="1" applyFill="1" applyBorder="1" applyAlignment="1">
      <alignment horizontal="center" vertical="center" shrinkToFit="1"/>
    </xf>
    <xf numFmtId="176" fontId="14" fillId="12" borderId="7" xfId="0" applyNumberFormat="1" applyFont="1" applyFill="1" applyBorder="1" applyAlignment="1">
      <alignment horizontal="center" vertical="center" shrinkToFit="1"/>
    </xf>
    <xf numFmtId="176" fontId="15" fillId="21" borderId="8" xfId="0" applyNumberFormat="1" applyFont="1" applyFill="1" applyBorder="1" applyAlignment="1">
      <alignment horizontal="center" vertical="center" shrinkToFit="1"/>
    </xf>
    <xf numFmtId="176" fontId="13" fillId="3" borderId="5" xfId="0" applyNumberFormat="1" applyFont="1" applyFill="1" applyBorder="1" applyAlignment="1">
      <alignment horizontal="center" vertical="center" shrinkToFit="1"/>
    </xf>
    <xf numFmtId="176" fontId="13" fillId="3" borderId="7" xfId="0" applyNumberFormat="1" applyFont="1" applyFill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2" fillId="11" borderId="13" xfId="0" applyFont="1" applyFill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41" fontId="3" fillId="0" borderId="3" xfId="1" applyFont="1" applyBorder="1" applyAlignment="1">
      <alignment horizontal="center" vertical="center"/>
    </xf>
    <xf numFmtId="41" fontId="20" fillId="0" borderId="10" xfId="0" applyNumberFormat="1" applyFont="1" applyBorder="1" applyAlignment="1">
      <alignment horizontal="center" vertical="center"/>
    </xf>
    <xf numFmtId="41" fontId="3" fillId="0" borderId="10" xfId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7" borderId="10" xfId="0" applyFont="1" applyFill="1" applyBorder="1" applyAlignment="1">
      <alignment horizontal="center" vertical="center"/>
    </xf>
    <xf numFmtId="0" fontId="26" fillId="0" borderId="0" xfId="2" applyFo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shrinkToFit="1"/>
    </xf>
    <xf numFmtId="41" fontId="22" fillId="0" borderId="10" xfId="1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18" fontId="3" fillId="4" borderId="10" xfId="0" applyNumberFormat="1" applyFont="1" applyFill="1" applyBorder="1" applyAlignment="1">
      <alignment horizontal="center" vertical="center"/>
    </xf>
    <xf numFmtId="0" fontId="3" fillId="24" borderId="10" xfId="0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25" borderId="10" xfId="0" applyFont="1" applyFill="1" applyBorder="1" applyAlignment="1">
      <alignment horizontal="center" vertical="center"/>
    </xf>
    <xf numFmtId="49" fontId="3" fillId="25" borderId="10" xfId="0" applyNumberFormat="1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7" fillId="0" borderId="0" xfId="2" applyFont="1">
      <alignment vertical="center"/>
    </xf>
    <xf numFmtId="41" fontId="21" fillId="0" borderId="0" xfId="0" applyNumberFormat="1" applyFont="1"/>
    <xf numFmtId="0" fontId="30" fillId="0" borderId="0" xfId="0" applyFont="1" applyAlignment="1">
      <alignment horizontal="center" vertical="center"/>
    </xf>
    <xf numFmtId="41" fontId="28" fillId="0" borderId="10" xfId="0" applyNumberFormat="1" applyFont="1" applyBorder="1" applyAlignment="1">
      <alignment horizontal="center" vertical="center"/>
    </xf>
    <xf numFmtId="41" fontId="21" fillId="0" borderId="0" xfId="1" applyFont="1" applyBorder="1" applyAlignment="1">
      <alignment horizontal="center" vertical="center"/>
    </xf>
    <xf numFmtId="0" fontId="21" fillId="16" borderId="13" xfId="0" applyFont="1" applyFill="1" applyBorder="1" applyAlignment="1">
      <alignment horizontal="center" vertical="center"/>
    </xf>
    <xf numFmtId="0" fontId="21" fillId="1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shrinkToFit="1"/>
    </xf>
    <xf numFmtId="41" fontId="21" fillId="0" borderId="10" xfId="1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 shrinkToFit="1"/>
    </xf>
    <xf numFmtId="0" fontId="4" fillId="0" borderId="0" xfId="0" applyFont="1" applyAlignment="1">
      <alignment horizontal="center" vertical="center" wrapText="1"/>
    </xf>
    <xf numFmtId="0" fontId="33" fillId="21" borderId="10" xfId="0" applyFont="1" applyFill="1" applyBorder="1" applyAlignment="1">
      <alignment horizontal="center" vertical="center"/>
    </xf>
    <xf numFmtId="0" fontId="34" fillId="5" borderId="10" xfId="0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/>
    </xf>
    <xf numFmtId="0" fontId="34" fillId="11" borderId="10" xfId="0" applyFont="1" applyFill="1" applyBorder="1" applyAlignment="1">
      <alignment horizontal="center" vertical="center"/>
    </xf>
    <xf numFmtId="0" fontId="34" fillId="4" borderId="10" xfId="0" applyFont="1" applyFill="1" applyBorder="1" applyAlignment="1">
      <alignment horizontal="center" vertical="center"/>
    </xf>
    <xf numFmtId="0" fontId="34" fillId="24" borderId="10" xfId="0" applyFont="1" applyFill="1" applyBorder="1" applyAlignment="1">
      <alignment horizontal="center" vertical="center"/>
    </xf>
    <xf numFmtId="0" fontId="35" fillId="7" borderId="10" xfId="0" applyFont="1" applyFill="1" applyBorder="1" applyAlignment="1">
      <alignment horizontal="center" vertical="center"/>
    </xf>
    <xf numFmtId="0" fontId="31" fillId="23" borderId="10" xfId="0" applyFont="1" applyFill="1" applyBorder="1" applyAlignment="1">
      <alignment horizontal="center" vertical="center"/>
    </xf>
    <xf numFmtId="0" fontId="36" fillId="28" borderId="10" xfId="0" applyFont="1" applyFill="1" applyBorder="1" applyAlignment="1">
      <alignment horizontal="center" vertical="center"/>
    </xf>
    <xf numFmtId="0" fontId="36" fillId="29" borderId="10" xfId="0" applyFont="1" applyFill="1" applyBorder="1" applyAlignment="1">
      <alignment horizontal="center" vertical="center"/>
    </xf>
    <xf numFmtId="0" fontId="34" fillId="6" borderId="10" xfId="0" applyFont="1" applyFill="1" applyBorder="1" applyAlignment="1">
      <alignment horizontal="center" vertical="center" wrapText="1"/>
    </xf>
    <xf numFmtId="0" fontId="34" fillId="11" borderId="10" xfId="0" applyFont="1" applyFill="1" applyBorder="1" applyAlignment="1">
      <alignment horizontal="center" vertical="center" wrapText="1"/>
    </xf>
    <xf numFmtId="0" fontId="34" fillId="5" borderId="10" xfId="0" applyFont="1" applyFill="1" applyBorder="1" applyAlignment="1">
      <alignment horizontal="center" vertical="center" wrapText="1"/>
    </xf>
    <xf numFmtId="0" fontId="34" fillId="4" borderId="10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49" fontId="34" fillId="0" borderId="10" xfId="0" applyNumberFormat="1" applyFont="1" applyBorder="1" applyAlignment="1">
      <alignment horizontal="center" vertical="center"/>
    </xf>
    <xf numFmtId="0" fontId="34" fillId="20" borderId="10" xfId="0" applyFont="1" applyFill="1" applyBorder="1" applyAlignment="1">
      <alignment horizontal="center" vertical="center"/>
    </xf>
    <xf numFmtId="0" fontId="34" fillId="26" borderId="10" xfId="0" applyFont="1" applyFill="1" applyBorder="1" applyAlignment="1">
      <alignment horizontal="center" vertical="center" wrapText="1"/>
    </xf>
    <xf numFmtId="18" fontId="34" fillId="26" borderId="10" xfId="0" applyNumberFormat="1" applyFont="1" applyFill="1" applyBorder="1" applyAlignment="1">
      <alignment horizontal="center" vertical="center"/>
    </xf>
    <xf numFmtId="0" fontId="34" fillId="26" borderId="10" xfId="0" applyFont="1" applyFill="1" applyBorder="1" applyAlignment="1">
      <alignment horizontal="center" vertical="center"/>
    </xf>
    <xf numFmtId="0" fontId="34" fillId="15" borderId="10" xfId="0" applyFont="1" applyFill="1" applyBorder="1" applyAlignment="1">
      <alignment horizontal="center" vertical="center" wrapText="1"/>
    </xf>
    <xf numFmtId="0" fontId="34" fillId="15" borderId="10" xfId="0" applyFont="1" applyFill="1" applyBorder="1" applyAlignment="1">
      <alignment horizontal="center" vertical="center"/>
    </xf>
    <xf numFmtId="18" fontId="34" fillId="24" borderId="10" xfId="0" applyNumberFormat="1" applyFont="1" applyFill="1" applyBorder="1" applyAlignment="1">
      <alignment horizontal="center" vertical="center" wrapText="1"/>
    </xf>
    <xf numFmtId="18" fontId="34" fillId="24" borderId="10" xfId="0" applyNumberFormat="1" applyFont="1" applyFill="1" applyBorder="1" applyAlignment="1">
      <alignment horizontal="center" vertical="center"/>
    </xf>
    <xf numFmtId="18" fontId="34" fillId="4" borderId="10" xfId="0" applyNumberFormat="1" applyFont="1" applyFill="1" applyBorder="1" applyAlignment="1">
      <alignment horizontal="center" vertical="center"/>
    </xf>
    <xf numFmtId="18" fontId="37" fillId="20" borderId="10" xfId="0" applyNumberFormat="1" applyFont="1" applyFill="1" applyBorder="1" applyAlignment="1">
      <alignment horizontal="center" vertical="center" wrapText="1"/>
    </xf>
    <xf numFmtId="18" fontId="37" fillId="20" borderId="10" xfId="0" applyNumberFormat="1" applyFont="1" applyFill="1" applyBorder="1" applyAlignment="1">
      <alignment horizontal="center" vertical="center"/>
    </xf>
    <xf numFmtId="0" fontId="37" fillId="20" borderId="10" xfId="0" applyFont="1" applyFill="1" applyBorder="1" applyAlignment="1">
      <alignment horizontal="center" vertical="center"/>
    </xf>
    <xf numFmtId="18" fontId="34" fillId="6" borderId="10" xfId="0" applyNumberFormat="1" applyFont="1" applyFill="1" applyBorder="1" applyAlignment="1">
      <alignment horizontal="center" vertical="center"/>
    </xf>
    <xf numFmtId="18" fontId="34" fillId="5" borderId="10" xfId="0" applyNumberFormat="1" applyFont="1" applyFill="1" applyBorder="1" applyAlignment="1">
      <alignment horizontal="center" vertical="center" wrapText="1"/>
    </xf>
    <xf numFmtId="18" fontId="34" fillId="5" borderId="10" xfId="0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7" borderId="10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6" borderId="10" xfId="0" applyFont="1" applyFill="1" applyBorder="1" applyAlignment="1">
      <alignment horizontal="center" vertical="center"/>
    </xf>
    <xf numFmtId="49" fontId="39" fillId="0" borderId="10" xfId="0" applyNumberFormat="1" applyFont="1" applyBorder="1" applyAlignment="1">
      <alignment horizontal="center" vertical="center"/>
    </xf>
    <xf numFmtId="0" fontId="34" fillId="30" borderId="10" xfId="0" applyFont="1" applyFill="1" applyBorder="1" applyAlignment="1">
      <alignment horizontal="center" vertical="center"/>
    </xf>
    <xf numFmtId="0" fontId="39" fillId="30" borderId="10" xfId="0" applyFont="1" applyFill="1" applyBorder="1" applyAlignment="1">
      <alignment horizontal="center" vertical="center"/>
    </xf>
    <xf numFmtId="14" fontId="34" fillId="25" borderId="10" xfId="0" applyNumberFormat="1" applyFont="1" applyFill="1" applyBorder="1" applyAlignment="1">
      <alignment horizontal="center" vertical="center"/>
    </xf>
    <xf numFmtId="0" fontId="34" fillId="25" borderId="10" xfId="0" applyFont="1" applyFill="1" applyBorder="1" applyAlignment="1">
      <alignment horizontal="center" vertical="center"/>
    </xf>
    <xf numFmtId="0" fontId="34" fillId="20" borderId="10" xfId="0" applyFont="1" applyFill="1" applyBorder="1" applyAlignment="1">
      <alignment horizontal="center" vertical="center" wrapText="1"/>
    </xf>
    <xf numFmtId="0" fontId="34" fillId="24" borderId="10" xfId="0" applyFont="1" applyFill="1" applyBorder="1" applyAlignment="1">
      <alignment horizontal="center" vertical="center" wrapText="1"/>
    </xf>
    <xf numFmtId="0" fontId="36" fillId="28" borderId="10" xfId="0" applyFont="1" applyFill="1" applyBorder="1" applyAlignment="1">
      <alignment horizontal="center" vertical="center" wrapText="1"/>
    </xf>
    <xf numFmtId="18" fontId="34" fillId="15" borderId="10" xfId="0" applyNumberFormat="1" applyFont="1" applyFill="1" applyBorder="1" applyAlignment="1">
      <alignment horizontal="center" vertical="center"/>
    </xf>
    <xf numFmtId="18" fontId="34" fillId="11" borderId="10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41" fontId="3" fillId="0" borderId="0" xfId="1" applyFont="1" applyBorder="1" applyAlignment="1">
      <alignment horizontal="center" vertical="center"/>
    </xf>
    <xf numFmtId="0" fontId="40" fillId="0" borderId="0" xfId="0" applyFont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41" fillId="0" borderId="21" xfId="0" applyFont="1" applyBorder="1" applyAlignment="1">
      <alignment horizontal="left" vertical="top"/>
    </xf>
    <xf numFmtId="0" fontId="41" fillId="0" borderId="2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44" fillId="31" borderId="1" xfId="0" applyFont="1" applyFill="1" applyBorder="1" applyAlignment="1">
      <alignment horizontal="center" vertical="center"/>
    </xf>
    <xf numFmtId="49" fontId="46" fillId="7" borderId="1" xfId="0" applyNumberFormat="1" applyFont="1" applyFill="1" applyBorder="1" applyAlignment="1">
      <alignment horizontal="center" vertical="center"/>
    </xf>
    <xf numFmtId="49" fontId="47" fillId="7" borderId="1" xfId="0" applyNumberFormat="1" applyFont="1" applyFill="1" applyBorder="1" applyAlignment="1">
      <alignment horizontal="center" vertical="center"/>
    </xf>
    <xf numFmtId="0" fontId="47" fillId="7" borderId="1" xfId="0" applyFont="1" applyFill="1" applyBorder="1" applyAlignment="1">
      <alignment horizontal="center" vertical="center"/>
    </xf>
    <xf numFmtId="49" fontId="48" fillId="7" borderId="1" xfId="0" applyNumberFormat="1" applyFont="1" applyFill="1" applyBorder="1" applyAlignment="1">
      <alignment horizontal="center" vertical="center"/>
    </xf>
    <xf numFmtId="49" fontId="47" fillId="7" borderId="1" xfId="0" applyNumberFormat="1" applyFont="1" applyFill="1" applyBorder="1" applyAlignment="1">
      <alignment vertical="center"/>
    </xf>
    <xf numFmtId="0" fontId="49" fillId="7" borderId="1" xfId="0" applyFont="1" applyFill="1" applyBorder="1" applyAlignment="1">
      <alignment horizontal="center" vertical="center"/>
    </xf>
    <xf numFmtId="49" fontId="46" fillId="11" borderId="1" xfId="0" applyNumberFormat="1" applyFont="1" applyFill="1" applyBorder="1" applyAlignment="1">
      <alignment horizontal="center" vertical="center"/>
    </xf>
    <xf numFmtId="49" fontId="47" fillId="11" borderId="1" xfId="0" applyNumberFormat="1" applyFont="1" applyFill="1" applyBorder="1" applyAlignment="1">
      <alignment horizontal="center" vertical="center"/>
    </xf>
    <xf numFmtId="0" fontId="47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49" fillId="11" borderId="1" xfId="0" applyFont="1" applyFill="1" applyBorder="1" applyAlignment="1">
      <alignment horizontal="center" vertical="center"/>
    </xf>
    <xf numFmtId="49" fontId="47" fillId="5" borderId="1" xfId="0" applyNumberFormat="1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49" fontId="47" fillId="5" borderId="1" xfId="0" applyNumberFormat="1" applyFont="1" applyFill="1" applyBorder="1" applyAlignment="1">
      <alignment vertical="center"/>
    </xf>
    <xf numFmtId="0" fontId="49" fillId="5" borderId="1" xfId="0" applyFont="1" applyFill="1" applyBorder="1" applyAlignment="1">
      <alignment horizontal="center" vertical="center"/>
    </xf>
    <xf numFmtId="49" fontId="47" fillId="5" borderId="2" xfId="0" applyNumberFormat="1" applyFont="1" applyFill="1" applyBorder="1" applyAlignment="1">
      <alignment horizontal="center" vertical="center"/>
    </xf>
    <xf numFmtId="49" fontId="47" fillId="5" borderId="2" xfId="0" applyNumberFormat="1" applyFont="1" applyFill="1" applyBorder="1" applyAlignment="1">
      <alignment vertical="center"/>
    </xf>
    <xf numFmtId="49" fontId="47" fillId="5" borderId="3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51" fillId="21" borderId="0" xfId="0" applyFont="1" applyFill="1" applyAlignment="1">
      <alignment horizontal="center" vertical="center"/>
    </xf>
    <xf numFmtId="0" fontId="21" fillId="32" borderId="28" xfId="0" applyFont="1" applyFill="1" applyBorder="1" applyAlignment="1">
      <alignment horizontal="center" vertical="center"/>
    </xf>
    <xf numFmtId="0" fontId="21" fillId="32" borderId="1" xfId="0" applyFont="1" applyFill="1" applyBorder="1" applyAlignment="1">
      <alignment horizontal="center" vertical="center"/>
    </xf>
    <xf numFmtId="0" fontId="21" fillId="32" borderId="29" xfId="0" applyFont="1" applyFill="1" applyBorder="1" applyAlignment="1">
      <alignment horizontal="center" vertical="center"/>
    </xf>
    <xf numFmtId="0" fontId="21" fillId="33" borderId="28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21" fillId="33" borderId="29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1" fillId="12" borderId="29" xfId="0" applyFont="1" applyFill="1" applyBorder="1" applyAlignment="1">
      <alignment horizontal="center" vertical="center"/>
    </xf>
    <xf numFmtId="0" fontId="21" fillId="34" borderId="3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center" vertical="center"/>
    </xf>
    <xf numFmtId="0" fontId="21" fillId="34" borderId="29" xfId="0" applyFont="1" applyFill="1" applyBorder="1" applyAlignment="1">
      <alignment horizontal="center" vertical="center"/>
    </xf>
    <xf numFmtId="177" fontId="21" fillId="7" borderId="28" xfId="0" applyNumberFormat="1" applyFont="1" applyFill="1" applyBorder="1" applyAlignment="1">
      <alignment horizontal="center" vertical="center"/>
    </xf>
    <xf numFmtId="177" fontId="21" fillId="7" borderId="2" xfId="0" applyNumberFormat="1" applyFont="1" applyFill="1" applyBorder="1" applyAlignment="1">
      <alignment horizontal="center" vertical="center"/>
    </xf>
    <xf numFmtId="0" fontId="21" fillId="7" borderId="28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29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51" fillId="21" borderId="1" xfId="0" applyFont="1" applyFill="1" applyBorder="1" applyAlignment="1">
      <alignment horizontal="center" vertical="center"/>
    </xf>
    <xf numFmtId="0" fontId="51" fillId="21" borderId="29" xfId="0" applyFont="1" applyFill="1" applyBorder="1" applyAlignment="1">
      <alignment horizontal="center" vertical="center"/>
    </xf>
    <xf numFmtId="177" fontId="21" fillId="7" borderId="30" xfId="0" applyNumberFormat="1" applyFont="1" applyFill="1" applyBorder="1" applyAlignment="1">
      <alignment horizontal="center" vertical="center"/>
    </xf>
    <xf numFmtId="177" fontId="21" fillId="7" borderId="8" xfId="0" applyNumberFormat="1" applyFont="1" applyFill="1" applyBorder="1" applyAlignment="1">
      <alignment horizontal="center" vertical="center"/>
    </xf>
    <xf numFmtId="0" fontId="21" fillId="7" borderId="30" xfId="0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31" xfId="0" applyFont="1" applyFill="1" applyBorder="1" applyAlignment="1">
      <alignment horizontal="center" vertical="center"/>
    </xf>
    <xf numFmtId="177" fontId="21" fillId="6" borderId="32" xfId="0" applyNumberFormat="1" applyFont="1" applyFill="1" applyBorder="1" applyAlignment="1">
      <alignment horizontal="center" vertical="center"/>
    </xf>
    <xf numFmtId="0" fontId="21" fillId="6" borderId="33" xfId="0" applyFont="1" applyFill="1" applyBorder="1" applyAlignment="1">
      <alignment horizontal="center" vertical="center"/>
    </xf>
    <xf numFmtId="0" fontId="21" fillId="6" borderId="32" xfId="0" applyFont="1" applyFill="1" applyBorder="1" applyAlignment="1">
      <alignment horizontal="center" vertical="center"/>
    </xf>
    <xf numFmtId="0" fontId="52" fillId="6" borderId="34" xfId="0" applyFont="1" applyFill="1" applyBorder="1" applyAlignment="1">
      <alignment horizontal="center" vertical="center"/>
    </xf>
    <xf numFmtId="0" fontId="21" fillId="6" borderId="34" xfId="0" applyFont="1" applyFill="1" applyBorder="1" applyAlignment="1">
      <alignment horizontal="center" vertical="center"/>
    </xf>
    <xf numFmtId="0" fontId="21" fillId="6" borderId="35" xfId="0" applyFont="1" applyFill="1" applyBorder="1" applyAlignment="1">
      <alignment horizontal="center" vertical="center"/>
    </xf>
    <xf numFmtId="177" fontId="21" fillId="6" borderId="28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1" fillId="6" borderId="28" xfId="0" applyFont="1" applyFill="1" applyBorder="1" applyAlignment="1">
      <alignment horizontal="center" vertical="center"/>
    </xf>
    <xf numFmtId="0" fontId="52" fillId="6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29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177" fontId="21" fillId="6" borderId="36" xfId="0" applyNumberFormat="1" applyFont="1" applyFill="1" applyBorder="1" applyAlignment="1">
      <alignment horizontal="center" vertical="center"/>
    </xf>
    <xf numFmtId="0" fontId="21" fillId="6" borderId="37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0" fontId="21" fillId="6" borderId="38" xfId="0" applyFont="1" applyFill="1" applyBorder="1" applyAlignment="1">
      <alignment horizontal="center" vertical="center"/>
    </xf>
    <xf numFmtId="0" fontId="51" fillId="21" borderId="38" xfId="0" applyFont="1" applyFill="1" applyBorder="1" applyAlignment="1">
      <alignment horizontal="center" vertical="center"/>
    </xf>
    <xf numFmtId="0" fontId="51" fillId="21" borderId="39" xfId="0" applyFont="1" applyFill="1" applyBorder="1" applyAlignment="1">
      <alignment horizontal="center" vertical="center"/>
    </xf>
    <xf numFmtId="0" fontId="21" fillId="6" borderId="39" xfId="0" applyFont="1" applyFill="1" applyBorder="1" applyAlignment="1">
      <alignment horizontal="center" vertical="center"/>
    </xf>
    <xf numFmtId="177" fontId="21" fillId="11" borderId="26" xfId="0" applyNumberFormat="1" applyFont="1" applyFill="1" applyBorder="1" applyAlignment="1">
      <alignment horizontal="center" vertical="center"/>
    </xf>
    <xf numFmtId="0" fontId="21" fillId="11" borderId="40" xfId="0" applyFont="1" applyFill="1" applyBorder="1" applyAlignment="1">
      <alignment horizontal="center" vertical="center"/>
    </xf>
    <xf numFmtId="0" fontId="21" fillId="11" borderId="26" xfId="0" applyFont="1" applyFill="1" applyBorder="1" applyAlignment="1">
      <alignment horizontal="center" vertical="center"/>
    </xf>
    <xf numFmtId="0" fontId="52" fillId="11" borderId="7" xfId="0" applyFont="1" applyFill="1" applyBorder="1" applyAlignment="1">
      <alignment horizontal="center" vertical="center"/>
    </xf>
    <xf numFmtId="0" fontId="21" fillId="11" borderId="7" xfId="0" applyFont="1" applyFill="1" applyBorder="1" applyAlignment="1">
      <alignment horizontal="center" vertical="center"/>
    </xf>
    <xf numFmtId="0" fontId="21" fillId="11" borderId="41" xfId="0" applyFont="1" applyFill="1" applyBorder="1" applyAlignment="1">
      <alignment horizontal="center" vertical="center"/>
    </xf>
    <xf numFmtId="177" fontId="21" fillId="11" borderId="28" xfId="0" applyNumberFormat="1" applyFont="1" applyFill="1" applyBorder="1" applyAlignment="1">
      <alignment horizontal="center" vertical="center"/>
    </xf>
    <xf numFmtId="0" fontId="21" fillId="11" borderId="2" xfId="0" applyFont="1" applyFill="1" applyBorder="1" applyAlignment="1">
      <alignment horizontal="center" vertical="center"/>
    </xf>
    <xf numFmtId="0" fontId="21" fillId="11" borderId="28" xfId="0" applyFont="1" applyFill="1" applyBorder="1" applyAlignment="1">
      <alignment horizontal="center" vertical="center"/>
    </xf>
    <xf numFmtId="0" fontId="52" fillId="11" borderId="1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177" fontId="21" fillId="11" borderId="30" xfId="0" applyNumberFormat="1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21" fillId="11" borderId="30" xfId="0" applyFont="1" applyFill="1" applyBorder="1" applyAlignment="1">
      <alignment horizontal="center" vertical="center"/>
    </xf>
    <xf numFmtId="0" fontId="21" fillId="11" borderId="6" xfId="0" applyFont="1" applyFill="1" applyBorder="1" applyAlignment="1">
      <alignment horizontal="center" vertical="center"/>
    </xf>
    <xf numFmtId="0" fontId="21" fillId="11" borderId="31" xfId="0" applyFont="1" applyFill="1" applyBorder="1" applyAlignment="1">
      <alignment horizontal="center" vertical="center"/>
    </xf>
    <xf numFmtId="0" fontId="51" fillId="21" borderId="6" xfId="0" applyFont="1" applyFill="1" applyBorder="1" applyAlignment="1">
      <alignment horizontal="center" vertical="center"/>
    </xf>
    <xf numFmtId="0" fontId="51" fillId="21" borderId="31" xfId="0" applyFont="1" applyFill="1" applyBorder="1" applyAlignment="1">
      <alignment horizontal="center" vertical="center"/>
    </xf>
    <xf numFmtId="177" fontId="21" fillId="5" borderId="32" xfId="0" applyNumberFormat="1" applyFont="1" applyFill="1" applyBorder="1" applyAlignment="1">
      <alignment horizontal="center" vertical="center"/>
    </xf>
    <xf numFmtId="0" fontId="21" fillId="5" borderId="33" xfId="0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 vertical="center"/>
    </xf>
    <xf numFmtId="0" fontId="52" fillId="5" borderId="34" xfId="0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 vertical="center"/>
    </xf>
    <xf numFmtId="0" fontId="21" fillId="5" borderId="35" xfId="0" applyFont="1" applyFill="1" applyBorder="1" applyAlignment="1">
      <alignment horizontal="center" vertical="center"/>
    </xf>
    <xf numFmtId="177" fontId="21" fillId="5" borderId="28" xfId="0" applyNumberFormat="1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28" xfId="0" applyFont="1" applyFill="1" applyBorder="1" applyAlignment="1">
      <alignment horizontal="center" vertical="center"/>
    </xf>
    <xf numFmtId="0" fontId="52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9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177" fontId="21" fillId="5" borderId="36" xfId="0" applyNumberFormat="1" applyFont="1" applyFill="1" applyBorder="1" applyAlignment="1">
      <alignment horizontal="center" vertical="center"/>
    </xf>
    <xf numFmtId="0" fontId="21" fillId="5" borderId="37" xfId="0" applyFont="1" applyFill="1" applyBorder="1" applyAlignment="1">
      <alignment horizontal="center" vertical="center"/>
    </xf>
    <xf numFmtId="0" fontId="21" fillId="5" borderId="36" xfId="0" applyFont="1" applyFill="1" applyBorder="1" applyAlignment="1">
      <alignment horizontal="center" vertical="center"/>
    </xf>
    <xf numFmtId="0" fontId="21" fillId="5" borderId="38" xfId="0" applyFont="1" applyFill="1" applyBorder="1" applyAlignment="1">
      <alignment horizontal="center" vertical="center"/>
    </xf>
    <xf numFmtId="0" fontId="21" fillId="5" borderId="39" xfId="0" applyFont="1" applyFill="1" applyBorder="1" applyAlignment="1">
      <alignment horizontal="center" vertical="center"/>
    </xf>
    <xf numFmtId="177" fontId="21" fillId="5" borderId="42" xfId="0" applyNumberFormat="1" applyFont="1" applyFill="1" applyBorder="1" applyAlignment="1">
      <alignment horizontal="center" vertical="center"/>
    </xf>
    <xf numFmtId="0" fontId="21" fillId="5" borderId="43" xfId="0" applyFont="1" applyFill="1" applyBorder="1" applyAlignment="1">
      <alignment horizontal="center" vertical="center"/>
    </xf>
    <xf numFmtId="0" fontId="21" fillId="5" borderId="42" xfId="0" applyFont="1" applyFill="1" applyBorder="1" applyAlignment="1">
      <alignment horizontal="center" vertical="center"/>
    </xf>
    <xf numFmtId="0" fontId="21" fillId="5" borderId="44" xfId="0" applyFont="1" applyFill="1" applyBorder="1" applyAlignment="1">
      <alignment horizontal="center" vertical="center"/>
    </xf>
    <xf numFmtId="0" fontId="51" fillId="21" borderId="44" xfId="0" applyFont="1" applyFill="1" applyBorder="1" applyAlignment="1">
      <alignment horizontal="center" vertical="center"/>
    </xf>
    <xf numFmtId="0" fontId="51" fillId="21" borderId="45" xfId="0" applyFont="1" applyFill="1" applyBorder="1" applyAlignment="1">
      <alignment horizontal="center" vertical="center"/>
    </xf>
    <xf numFmtId="0" fontId="21" fillId="5" borderId="46" xfId="0" applyFont="1" applyFill="1" applyBorder="1" applyAlignment="1">
      <alignment horizontal="center" vertical="center"/>
    </xf>
    <xf numFmtId="177" fontId="21" fillId="17" borderId="47" xfId="0" applyNumberFormat="1" applyFont="1" applyFill="1" applyBorder="1" applyAlignment="1">
      <alignment horizontal="center" vertical="center"/>
    </xf>
    <xf numFmtId="0" fontId="21" fillId="17" borderId="48" xfId="0" applyFont="1" applyFill="1" applyBorder="1" applyAlignment="1">
      <alignment horizontal="center" vertical="center"/>
    </xf>
    <xf numFmtId="177" fontId="21" fillId="30" borderId="26" xfId="0" applyNumberFormat="1" applyFont="1" applyFill="1" applyBorder="1" applyAlignment="1">
      <alignment horizontal="center" vertical="center"/>
    </xf>
    <xf numFmtId="0" fontId="21" fillId="30" borderId="40" xfId="0" applyFont="1" applyFill="1" applyBorder="1" applyAlignment="1">
      <alignment horizontal="center" vertical="center"/>
    </xf>
    <xf numFmtId="0" fontId="21" fillId="30" borderId="26" xfId="0" applyFont="1" applyFill="1" applyBorder="1" applyAlignment="1">
      <alignment horizontal="center" vertical="center"/>
    </xf>
    <xf numFmtId="0" fontId="52" fillId="30" borderId="7" xfId="0" applyFont="1" applyFill="1" applyBorder="1" applyAlignment="1">
      <alignment horizontal="center" vertical="center"/>
    </xf>
    <xf numFmtId="0" fontId="21" fillId="30" borderId="7" xfId="0" applyFont="1" applyFill="1" applyBorder="1" applyAlignment="1">
      <alignment horizontal="center" vertical="center"/>
    </xf>
    <xf numFmtId="0" fontId="21" fillId="30" borderId="41" xfId="0" applyFont="1" applyFill="1" applyBorder="1" applyAlignment="1">
      <alignment horizontal="center" vertical="center"/>
    </xf>
    <xf numFmtId="177" fontId="21" fillId="30" borderId="28" xfId="0" applyNumberFormat="1" applyFont="1" applyFill="1" applyBorder="1" applyAlignment="1">
      <alignment horizontal="center" vertical="center"/>
    </xf>
    <xf numFmtId="0" fontId="21" fillId="30" borderId="2" xfId="0" applyFont="1" applyFill="1" applyBorder="1" applyAlignment="1">
      <alignment horizontal="center" vertical="center"/>
    </xf>
    <xf numFmtId="0" fontId="21" fillId="30" borderId="28" xfId="0" applyFont="1" applyFill="1" applyBorder="1" applyAlignment="1">
      <alignment horizontal="center" vertical="center"/>
    </xf>
    <xf numFmtId="0" fontId="52" fillId="30" borderId="1" xfId="0" applyFont="1" applyFill="1" applyBorder="1" applyAlignment="1">
      <alignment horizontal="center" vertical="center"/>
    </xf>
    <xf numFmtId="0" fontId="21" fillId="30" borderId="1" xfId="0" applyFont="1" applyFill="1" applyBorder="1" applyAlignment="1">
      <alignment horizontal="center" vertical="center"/>
    </xf>
    <xf numFmtId="0" fontId="21" fillId="30" borderId="29" xfId="0" applyFont="1" applyFill="1" applyBorder="1" applyAlignment="1">
      <alignment horizontal="center" vertical="center"/>
    </xf>
    <xf numFmtId="177" fontId="21" fillId="30" borderId="42" xfId="0" applyNumberFormat="1" applyFont="1" applyFill="1" applyBorder="1" applyAlignment="1">
      <alignment horizontal="center" vertical="center"/>
    </xf>
    <xf numFmtId="0" fontId="21" fillId="30" borderId="43" xfId="0" applyFont="1" applyFill="1" applyBorder="1" applyAlignment="1">
      <alignment horizontal="center" vertical="center"/>
    </xf>
    <xf numFmtId="0" fontId="21" fillId="30" borderId="42" xfId="0" applyFont="1" applyFill="1" applyBorder="1" applyAlignment="1">
      <alignment horizontal="center" vertical="center"/>
    </xf>
    <xf numFmtId="0" fontId="21" fillId="30" borderId="44" xfId="0" applyFont="1" applyFill="1" applyBorder="1" applyAlignment="1">
      <alignment horizontal="center" vertical="center"/>
    </xf>
    <xf numFmtId="0" fontId="21" fillId="30" borderId="45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0" fontId="14" fillId="0" borderId="19" xfId="0" applyFont="1" applyBorder="1" applyAlignment="1">
      <alignment horizontal="left" vertical="top" wrapText="1"/>
    </xf>
    <xf numFmtId="0" fontId="4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4" fillId="35" borderId="1" xfId="0" applyFont="1" applyFill="1" applyBorder="1" applyAlignment="1">
      <alignment horizontal="center" vertical="center" shrinkToFit="1"/>
    </xf>
    <xf numFmtId="20" fontId="34" fillId="6" borderId="10" xfId="0" applyNumberFormat="1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center" vertical="center" shrinkToFit="1"/>
    </xf>
    <xf numFmtId="0" fontId="14" fillId="16" borderId="5" xfId="0" applyFont="1" applyFill="1" applyBorder="1" applyAlignment="1">
      <alignment horizontal="center" vertical="center" shrinkToFit="1"/>
    </xf>
    <xf numFmtId="14" fontId="39" fillId="25" borderId="10" xfId="0" applyNumberFormat="1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 shrinkToFit="1"/>
    </xf>
    <xf numFmtId="0" fontId="14" fillId="14" borderId="3" xfId="0" applyFont="1" applyFill="1" applyBorder="1" applyAlignment="1">
      <alignment horizontal="center" vertical="center" shrinkToFit="1"/>
    </xf>
    <xf numFmtId="0" fontId="14" fillId="15" borderId="3" xfId="0" applyFont="1" applyFill="1" applyBorder="1" applyAlignment="1">
      <alignment horizontal="center" vertical="center" shrinkToFit="1"/>
    </xf>
    <xf numFmtId="0" fontId="39" fillId="20" borderId="10" xfId="0" applyFont="1" applyFill="1" applyBorder="1" applyAlignment="1">
      <alignment horizontal="center" vertical="center" wrapText="1"/>
    </xf>
    <xf numFmtId="0" fontId="39" fillId="20" borderId="10" xfId="0" applyFont="1" applyFill="1" applyBorder="1" applyAlignment="1">
      <alignment horizontal="center" vertical="center"/>
    </xf>
    <xf numFmtId="0" fontId="39" fillId="26" borderId="10" xfId="0" applyFont="1" applyFill="1" applyBorder="1" applyAlignment="1">
      <alignment horizontal="center" vertical="center" wrapText="1"/>
    </xf>
    <xf numFmtId="0" fontId="39" fillId="26" borderId="10" xfId="0" applyFont="1" applyFill="1" applyBorder="1" applyAlignment="1">
      <alignment horizontal="center" vertical="center"/>
    </xf>
    <xf numFmtId="0" fontId="39" fillId="15" borderId="10" xfId="0" applyFont="1" applyFill="1" applyBorder="1" applyAlignment="1">
      <alignment horizontal="center" vertical="center" wrapText="1"/>
    </xf>
    <xf numFmtId="18" fontId="39" fillId="15" borderId="10" xfId="0" applyNumberFormat="1" applyFont="1" applyFill="1" applyBorder="1" applyAlignment="1">
      <alignment horizontal="center" vertical="center"/>
    </xf>
    <xf numFmtId="0" fontId="39" fillId="15" borderId="10" xfId="0" applyFont="1" applyFill="1" applyBorder="1" applyAlignment="1">
      <alignment horizontal="center" vertical="center"/>
    </xf>
    <xf numFmtId="18" fontId="39" fillId="24" borderId="10" xfId="0" applyNumberFormat="1" applyFont="1" applyFill="1" applyBorder="1" applyAlignment="1">
      <alignment horizontal="center" vertical="center" wrapText="1"/>
    </xf>
    <xf numFmtId="0" fontId="39" fillId="24" borderId="10" xfId="0" applyFont="1" applyFill="1" applyBorder="1" applyAlignment="1">
      <alignment horizontal="center" vertical="center"/>
    </xf>
    <xf numFmtId="0" fontId="39" fillId="4" borderId="10" xfId="0" applyFont="1" applyFill="1" applyBorder="1" applyAlignment="1">
      <alignment horizontal="center" vertical="center"/>
    </xf>
    <xf numFmtId="18" fontId="39" fillId="4" borderId="10" xfId="0" applyNumberFormat="1" applyFont="1" applyFill="1" applyBorder="1" applyAlignment="1">
      <alignment horizontal="center" vertical="center"/>
    </xf>
    <xf numFmtId="0" fontId="39" fillId="24" borderId="10" xfId="0" applyFont="1" applyFill="1" applyBorder="1" applyAlignment="1">
      <alignment horizontal="center" vertical="center" wrapText="1"/>
    </xf>
    <xf numFmtId="18" fontId="39" fillId="24" borderId="10" xfId="0" applyNumberFormat="1" applyFont="1" applyFill="1" applyBorder="1" applyAlignment="1">
      <alignment horizontal="center" vertical="center"/>
    </xf>
    <xf numFmtId="18" fontId="39" fillId="20" borderId="10" xfId="0" applyNumberFormat="1" applyFont="1" applyFill="1" applyBorder="1" applyAlignment="1">
      <alignment horizontal="center" vertical="center" wrapText="1"/>
    </xf>
    <xf numFmtId="18" fontId="39" fillId="20" borderId="10" xfId="0" applyNumberFormat="1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 shrinkToFit="1"/>
    </xf>
    <xf numFmtId="0" fontId="18" fillId="8" borderId="1" xfId="0" applyFont="1" applyFill="1" applyBorder="1" applyAlignment="1">
      <alignment horizontal="center" vertical="center" shrinkToFit="1"/>
    </xf>
    <xf numFmtId="0" fontId="18" fillId="9" borderId="1" xfId="0" applyFont="1" applyFill="1" applyBorder="1" applyAlignment="1">
      <alignment horizontal="center" vertical="center" shrinkToFit="1"/>
    </xf>
    <xf numFmtId="0" fontId="18" fillId="7" borderId="1" xfId="0" applyFont="1" applyFill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176" fontId="14" fillId="4" borderId="1" xfId="0" applyNumberFormat="1" applyFont="1" applyFill="1" applyBorder="1" applyAlignment="1">
      <alignment horizontal="center" vertical="center" wrapText="1"/>
    </xf>
    <xf numFmtId="176" fontId="14" fillId="4" borderId="2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shrinkToFit="1"/>
    </xf>
    <xf numFmtId="0" fontId="18" fillId="11" borderId="1" xfId="0" applyFont="1" applyFill="1" applyBorder="1" applyAlignment="1">
      <alignment horizontal="center" vertical="center" shrinkToFit="1"/>
    </xf>
    <xf numFmtId="0" fontId="18" fillId="14" borderId="1" xfId="0" applyFont="1" applyFill="1" applyBorder="1" applyAlignment="1">
      <alignment horizontal="center" vertical="center" shrinkToFit="1"/>
    </xf>
    <xf numFmtId="0" fontId="18" fillId="15" borderId="1" xfId="0" applyFont="1" applyFill="1" applyBorder="1" applyAlignment="1">
      <alignment horizontal="center" vertical="center" shrinkToFit="1"/>
    </xf>
    <xf numFmtId="0" fontId="18" fillId="10" borderId="1" xfId="0" applyFont="1" applyFill="1" applyBorder="1" applyAlignment="1">
      <alignment horizontal="center" vertical="center" shrinkToFit="1"/>
    </xf>
    <xf numFmtId="0" fontId="18" fillId="16" borderId="6" xfId="0" applyFont="1" applyFill="1" applyBorder="1" applyAlignment="1">
      <alignment horizontal="center" vertical="center" shrinkToFit="1"/>
    </xf>
    <xf numFmtId="0" fontId="18" fillId="16" borderId="5" xfId="0" applyFont="1" applyFill="1" applyBorder="1" applyAlignment="1">
      <alignment horizontal="center" vertical="center" shrinkToFit="1"/>
    </xf>
    <xf numFmtId="0" fontId="18" fillId="16" borderId="7" xfId="0" applyFont="1" applyFill="1" applyBorder="1" applyAlignment="1">
      <alignment horizontal="center" vertical="center" shrinkToFit="1"/>
    </xf>
    <xf numFmtId="0" fontId="18" fillId="16" borderId="1" xfId="0" applyFont="1" applyFill="1" applyBorder="1" applyAlignment="1">
      <alignment horizontal="center" vertical="center" shrinkToFit="1"/>
    </xf>
    <xf numFmtId="0" fontId="18" fillId="18" borderId="1" xfId="0" applyFont="1" applyFill="1" applyBorder="1" applyAlignment="1">
      <alignment horizontal="center" vertical="center" shrinkToFi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11" fillId="0" borderId="12" xfId="0" applyNumberFormat="1" applyFont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left" vertical="top"/>
    </xf>
    <xf numFmtId="0" fontId="18" fillId="19" borderId="6" xfId="0" applyFont="1" applyFill="1" applyBorder="1" applyAlignment="1">
      <alignment horizontal="center" vertical="center" shrinkToFit="1"/>
    </xf>
    <xf numFmtId="0" fontId="18" fillId="19" borderId="5" xfId="0" applyFont="1" applyFill="1" applyBorder="1" applyAlignment="1">
      <alignment horizontal="center" vertical="center" shrinkToFit="1"/>
    </xf>
    <xf numFmtId="0" fontId="18" fillId="19" borderId="7" xfId="0" applyFont="1" applyFill="1" applyBorder="1" applyAlignment="1">
      <alignment horizontal="center" vertical="center" shrinkToFit="1"/>
    </xf>
    <xf numFmtId="176" fontId="15" fillId="20" borderId="2" xfId="0" applyNumberFormat="1" applyFont="1" applyFill="1" applyBorder="1" applyAlignment="1">
      <alignment horizontal="center" vertical="center"/>
    </xf>
    <xf numFmtId="176" fontId="15" fillId="20" borderId="4" xfId="0" applyNumberFormat="1" applyFont="1" applyFill="1" applyBorder="1" applyAlignment="1">
      <alignment horizontal="center" vertical="center"/>
    </xf>
    <xf numFmtId="176" fontId="15" fillId="20" borderId="3" xfId="0" applyNumberFormat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shrinkToFit="1"/>
    </xf>
    <xf numFmtId="0" fontId="14" fillId="35" borderId="1" xfId="0" applyFont="1" applyFill="1" applyBorder="1" applyAlignment="1">
      <alignment horizontal="center" vertical="center" shrinkToFit="1"/>
    </xf>
    <xf numFmtId="0" fontId="14" fillId="8" borderId="1" xfId="0" applyFont="1" applyFill="1" applyBorder="1" applyAlignment="1">
      <alignment horizontal="center" vertical="center" shrinkToFit="1"/>
    </xf>
    <xf numFmtId="0" fontId="14" fillId="10" borderId="1" xfId="0" applyFont="1" applyFill="1" applyBorder="1" applyAlignment="1">
      <alignment horizontal="center" vertical="center" shrinkToFit="1"/>
    </xf>
    <xf numFmtId="0" fontId="14" fillId="9" borderId="1" xfId="0" applyFont="1" applyFill="1" applyBorder="1" applyAlignment="1">
      <alignment horizontal="center" vertical="center" shrinkToFit="1"/>
    </xf>
    <xf numFmtId="0" fontId="14" fillId="11" borderId="1" xfId="0" applyFont="1" applyFill="1" applyBorder="1" applyAlignment="1">
      <alignment horizontal="center" vertical="center" shrinkToFit="1"/>
    </xf>
    <xf numFmtId="0" fontId="14" fillId="14" borderId="1" xfId="0" applyFont="1" applyFill="1" applyBorder="1" applyAlignment="1">
      <alignment horizontal="center" vertical="center" shrinkToFit="1"/>
    </xf>
    <xf numFmtId="0" fontId="14" fillId="15" borderId="1" xfId="0" applyFont="1" applyFill="1" applyBorder="1" applyAlignment="1">
      <alignment horizontal="center" vertical="center" shrinkToFit="1"/>
    </xf>
    <xf numFmtId="0" fontId="14" fillId="13" borderId="1" xfId="0" applyFont="1" applyFill="1" applyBorder="1" applyAlignment="1">
      <alignment horizontal="center" vertical="center" shrinkToFit="1"/>
    </xf>
    <xf numFmtId="0" fontId="14" fillId="16" borderId="6" xfId="0" applyFont="1" applyFill="1" applyBorder="1" applyAlignment="1">
      <alignment horizontal="center" vertical="center" shrinkToFit="1"/>
    </xf>
    <xf numFmtId="0" fontId="14" fillId="16" borderId="5" xfId="0" applyFont="1" applyFill="1" applyBorder="1" applyAlignment="1">
      <alignment horizontal="center" vertical="center" shrinkToFit="1"/>
    </xf>
    <xf numFmtId="0" fontId="14" fillId="16" borderId="7" xfId="0" applyFont="1" applyFill="1" applyBorder="1" applyAlignment="1">
      <alignment horizontal="center" vertical="center" shrinkToFit="1"/>
    </xf>
    <xf numFmtId="0" fontId="14" fillId="8" borderId="6" xfId="0" applyFont="1" applyFill="1" applyBorder="1" applyAlignment="1">
      <alignment horizontal="center" vertical="center" shrinkToFit="1"/>
    </xf>
    <xf numFmtId="0" fontId="14" fillId="8" borderId="5" xfId="0" applyFont="1" applyFill="1" applyBorder="1" applyAlignment="1">
      <alignment horizontal="center" vertical="center" shrinkToFit="1"/>
    </xf>
    <xf numFmtId="0" fontId="14" fillId="8" borderId="7" xfId="0" applyFont="1" applyFill="1" applyBorder="1" applyAlignment="1">
      <alignment horizontal="center" vertical="center" shrinkToFit="1"/>
    </xf>
    <xf numFmtId="0" fontId="14" fillId="14" borderId="6" xfId="0" applyFont="1" applyFill="1" applyBorder="1" applyAlignment="1">
      <alignment horizontal="center" vertical="center" shrinkToFit="1"/>
    </xf>
    <xf numFmtId="0" fontId="14" fillId="19" borderId="6" xfId="0" applyFont="1" applyFill="1" applyBorder="1" applyAlignment="1">
      <alignment horizontal="center" vertical="center" shrinkToFit="1"/>
    </xf>
    <xf numFmtId="0" fontId="14" fillId="19" borderId="5" xfId="0" applyFont="1" applyFill="1" applyBorder="1" applyAlignment="1">
      <alignment horizontal="center" vertical="center" shrinkToFit="1"/>
    </xf>
    <xf numFmtId="0" fontId="14" fillId="19" borderId="7" xfId="0" applyFont="1" applyFill="1" applyBorder="1" applyAlignment="1">
      <alignment horizontal="center" vertical="center" shrinkToFit="1"/>
    </xf>
    <xf numFmtId="176" fontId="5" fillId="20" borderId="4" xfId="0" applyNumberFormat="1" applyFont="1" applyFill="1" applyBorder="1" applyAlignment="1">
      <alignment horizontal="center" vertical="center"/>
    </xf>
    <xf numFmtId="176" fontId="5" fillId="20" borderId="3" xfId="0" applyNumberFormat="1" applyFont="1" applyFill="1" applyBorder="1" applyAlignment="1">
      <alignment horizontal="center" vertical="center"/>
    </xf>
    <xf numFmtId="0" fontId="14" fillId="15" borderId="6" xfId="0" applyFont="1" applyFill="1" applyBorder="1" applyAlignment="1">
      <alignment horizontal="center" vertical="center" shrinkToFit="1"/>
    </xf>
    <xf numFmtId="0" fontId="14" fillId="15" borderId="5" xfId="0" applyFont="1" applyFill="1" applyBorder="1" applyAlignment="1">
      <alignment horizontal="center" vertical="center" shrinkToFit="1"/>
    </xf>
    <xf numFmtId="0" fontId="14" fillId="15" borderId="7" xfId="0" applyFont="1" applyFill="1" applyBorder="1" applyAlignment="1">
      <alignment horizontal="center" vertical="center" shrinkToFit="1"/>
    </xf>
    <xf numFmtId="0" fontId="14" fillId="11" borderId="6" xfId="0" applyFont="1" applyFill="1" applyBorder="1" applyAlignment="1">
      <alignment horizontal="center" vertical="center" shrinkToFit="1"/>
    </xf>
    <xf numFmtId="0" fontId="14" fillId="11" borderId="5" xfId="0" applyFont="1" applyFill="1" applyBorder="1" applyAlignment="1">
      <alignment horizontal="center" vertical="center" shrinkToFit="1"/>
    </xf>
    <xf numFmtId="0" fontId="14" fillId="11" borderId="7" xfId="0" applyFont="1" applyFill="1" applyBorder="1" applyAlignment="1">
      <alignment horizontal="center" vertical="center" shrinkToFit="1"/>
    </xf>
    <xf numFmtId="0" fontId="14" fillId="13" borderId="6" xfId="0" applyFont="1" applyFill="1" applyBorder="1" applyAlignment="1">
      <alignment horizontal="center" vertical="center" shrinkToFit="1"/>
    </xf>
    <xf numFmtId="0" fontId="14" fillId="13" borderId="5" xfId="0" applyFont="1" applyFill="1" applyBorder="1" applyAlignment="1">
      <alignment horizontal="center" vertical="center" shrinkToFit="1"/>
    </xf>
    <xf numFmtId="0" fontId="14" fillId="13" borderId="7" xfId="0" applyFont="1" applyFill="1" applyBorder="1" applyAlignment="1">
      <alignment horizontal="center" vertical="center" shrinkToFit="1"/>
    </xf>
    <xf numFmtId="0" fontId="14" fillId="14" borderId="5" xfId="0" applyFont="1" applyFill="1" applyBorder="1" applyAlignment="1">
      <alignment horizontal="center" vertical="center" shrinkToFit="1"/>
    </xf>
    <xf numFmtId="0" fontId="14" fillId="14" borderId="7" xfId="0" applyFont="1" applyFill="1" applyBorder="1" applyAlignment="1">
      <alignment horizontal="center" vertical="center" shrinkToFit="1"/>
    </xf>
    <xf numFmtId="0" fontId="14" fillId="12" borderId="1" xfId="0" applyFont="1" applyFill="1" applyBorder="1" applyAlignment="1">
      <alignment horizontal="center" vertical="center" shrinkToFit="1"/>
    </xf>
    <xf numFmtId="0" fontId="14" fillId="12" borderId="6" xfId="0" applyFont="1" applyFill="1" applyBorder="1" applyAlignment="1">
      <alignment horizontal="center" vertical="center" shrinkToFit="1"/>
    </xf>
    <xf numFmtId="0" fontId="14" fillId="12" borderId="5" xfId="0" applyFont="1" applyFill="1" applyBorder="1" applyAlignment="1">
      <alignment horizontal="center" vertical="center" shrinkToFit="1"/>
    </xf>
    <xf numFmtId="0" fontId="14" fillId="12" borderId="7" xfId="0" applyFont="1" applyFill="1" applyBorder="1" applyAlignment="1">
      <alignment horizontal="center" vertical="center" shrinkToFit="1"/>
    </xf>
    <xf numFmtId="0" fontId="14" fillId="3" borderId="3" xfId="0" applyFont="1" applyFill="1" applyBorder="1" applyAlignment="1">
      <alignment horizontal="center" vertical="center" shrinkToFit="1"/>
    </xf>
    <xf numFmtId="0" fontId="14" fillId="16" borderId="1" xfId="0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 vertical="center" shrinkToFit="1"/>
    </xf>
    <xf numFmtId="0" fontId="21" fillId="12" borderId="1" xfId="0" applyFont="1" applyFill="1" applyBorder="1" applyAlignment="1">
      <alignment horizontal="center" vertical="center"/>
    </xf>
    <xf numFmtId="0" fontId="20" fillId="17" borderId="48" xfId="0" applyFont="1" applyFill="1" applyBorder="1" applyAlignment="1">
      <alignment horizontal="center" vertical="center"/>
    </xf>
    <xf numFmtId="0" fontId="20" fillId="17" borderId="49" xfId="0" applyFont="1" applyFill="1" applyBorder="1" applyAlignment="1">
      <alignment horizontal="center" vertical="center"/>
    </xf>
    <xf numFmtId="0" fontId="50" fillId="3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1" fillId="27" borderId="22" xfId="0" applyFont="1" applyFill="1" applyBorder="1" applyAlignment="1">
      <alignment horizontal="center" vertical="center"/>
    </xf>
    <xf numFmtId="0" fontId="21" fillId="27" borderId="26" xfId="0" applyFont="1" applyFill="1" applyBorder="1" applyAlignment="1">
      <alignment horizontal="center" vertical="center"/>
    </xf>
    <xf numFmtId="0" fontId="21" fillId="27" borderId="23" xfId="0" applyFont="1" applyFill="1" applyBorder="1" applyAlignment="1">
      <alignment horizontal="center" vertical="center"/>
    </xf>
    <xf numFmtId="0" fontId="21" fillId="27" borderId="27" xfId="0" applyFont="1" applyFill="1" applyBorder="1" applyAlignment="1">
      <alignment horizontal="center" vertical="center"/>
    </xf>
    <xf numFmtId="0" fontId="21" fillId="32" borderId="24" xfId="0" applyFont="1" applyFill="1" applyBorder="1" applyAlignment="1">
      <alignment horizontal="center" vertical="center"/>
    </xf>
    <xf numFmtId="0" fontId="21" fillId="32" borderId="25" xfId="0" applyFont="1" applyFill="1" applyBorder="1" applyAlignment="1">
      <alignment horizontal="center" vertical="center"/>
    </xf>
    <xf numFmtId="0" fontId="21" fillId="32" borderId="23" xfId="0" applyFont="1" applyFill="1" applyBorder="1" applyAlignment="1">
      <alignment horizontal="center" vertical="center"/>
    </xf>
    <xf numFmtId="0" fontId="21" fillId="33" borderId="24" xfId="0" applyFont="1" applyFill="1" applyBorder="1" applyAlignment="1">
      <alignment horizontal="center" vertical="center"/>
    </xf>
    <xf numFmtId="0" fontId="21" fillId="33" borderId="25" xfId="0" applyFont="1" applyFill="1" applyBorder="1" applyAlignment="1">
      <alignment horizontal="center" vertical="center"/>
    </xf>
    <xf numFmtId="0" fontId="21" fillId="33" borderId="23" xfId="0" applyFont="1" applyFill="1" applyBorder="1" applyAlignment="1">
      <alignment horizontal="center" vertical="center"/>
    </xf>
    <xf numFmtId="0" fontId="21" fillId="27" borderId="25" xfId="0" applyFont="1" applyFill="1" applyBorder="1" applyAlignment="1">
      <alignment horizontal="center" vertical="center"/>
    </xf>
    <xf numFmtId="0" fontId="21" fillId="27" borderId="12" xfId="0" applyFont="1" applyFill="1" applyBorder="1" applyAlignment="1">
      <alignment horizontal="center" vertical="center"/>
    </xf>
    <xf numFmtId="0" fontId="21" fillId="12" borderId="24" xfId="0" applyFont="1" applyFill="1" applyBorder="1" applyAlignment="1">
      <alignment horizontal="center" vertical="center"/>
    </xf>
    <xf numFmtId="0" fontId="21" fillId="12" borderId="25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21" fillId="34" borderId="25" xfId="0" applyFont="1" applyFill="1" applyBorder="1" applyAlignment="1">
      <alignment horizontal="center" vertical="center"/>
    </xf>
    <xf numFmtId="0" fontId="21" fillId="34" borderId="23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right" vertical="center"/>
    </xf>
    <xf numFmtId="0" fontId="12" fillId="11" borderId="20" xfId="0" applyFont="1" applyFill="1" applyBorder="1" applyAlignment="1">
      <alignment horizontal="right" vertical="center"/>
    </xf>
    <xf numFmtId="0" fontId="12" fillId="5" borderId="14" xfId="0" applyFont="1" applyFill="1" applyBorder="1" applyAlignment="1">
      <alignment horizontal="center" vertical="center" shrinkToFit="1"/>
    </xf>
    <xf numFmtId="0" fontId="12" fillId="5" borderId="15" xfId="0" applyFont="1" applyFill="1" applyBorder="1" applyAlignment="1">
      <alignment horizontal="center" vertical="center" shrinkToFit="1"/>
    </xf>
    <xf numFmtId="0" fontId="12" fillId="5" borderId="16" xfId="0" applyFont="1" applyFill="1" applyBorder="1" applyAlignment="1">
      <alignment horizontal="center" vertical="center" shrinkToFit="1"/>
    </xf>
    <xf numFmtId="0" fontId="12" fillId="5" borderId="17" xfId="0" applyFont="1" applyFill="1" applyBorder="1" applyAlignment="1">
      <alignment horizontal="center" vertical="center" shrinkToFit="1"/>
    </xf>
    <xf numFmtId="0" fontId="12" fillId="5" borderId="18" xfId="0" applyFont="1" applyFill="1" applyBorder="1" applyAlignment="1">
      <alignment horizontal="center" vertical="center" shrinkToFit="1"/>
    </xf>
    <xf numFmtId="0" fontId="12" fillId="5" borderId="19" xfId="0" applyFont="1" applyFill="1" applyBorder="1" applyAlignment="1">
      <alignment horizontal="center" vertical="center" shrinkToFit="1"/>
    </xf>
    <xf numFmtId="0" fontId="12" fillId="11" borderId="11" xfId="0" applyFont="1" applyFill="1" applyBorder="1" applyAlignment="1">
      <alignment horizontal="right" vertical="center" shrinkToFit="1"/>
    </xf>
    <xf numFmtId="0" fontId="12" fillId="11" borderId="20" xfId="0" applyFont="1" applyFill="1" applyBorder="1" applyAlignment="1">
      <alignment horizontal="right" vertical="center" shrinkToFit="1"/>
    </xf>
    <xf numFmtId="0" fontId="34" fillId="0" borderId="50" xfId="0" applyFont="1" applyBorder="1" applyAlignment="1">
      <alignment horizontal="left" vertical="top" wrapText="1"/>
    </xf>
    <xf numFmtId="0" fontId="41" fillId="0" borderId="50" xfId="0" applyFont="1" applyBorder="1" applyAlignment="1">
      <alignment horizontal="left" vertical="top" wrapText="1"/>
    </xf>
    <xf numFmtId="0" fontId="41" fillId="0" borderId="50" xfId="0" applyFont="1" applyBorder="1" applyAlignment="1">
      <alignment horizontal="left" vertical="top"/>
    </xf>
    <xf numFmtId="0" fontId="34" fillId="4" borderId="10" xfId="0" applyFont="1" applyFill="1" applyBorder="1" applyAlignment="1">
      <alignment horizontal="center" vertical="center"/>
    </xf>
    <xf numFmtId="0" fontId="31" fillId="7" borderId="10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3" fillId="27" borderId="10" xfId="0" applyFont="1" applyFill="1" applyBorder="1" applyAlignment="1">
      <alignment horizontal="center" vertical="center"/>
    </xf>
    <xf numFmtId="0" fontId="34" fillId="11" borderId="10" xfId="0" applyFont="1" applyFill="1" applyBorder="1" applyAlignment="1">
      <alignment horizontal="center" vertical="center"/>
    </xf>
    <xf numFmtId="0" fontId="34" fillId="5" borderId="10" xfId="0" applyFont="1" applyFill="1" applyBorder="1" applyAlignment="1">
      <alignment horizontal="center" vertical="center"/>
    </xf>
    <xf numFmtId="0" fontId="54" fillId="0" borderId="50" xfId="0" applyFont="1" applyBorder="1" applyAlignment="1">
      <alignment horizontal="left" vertical="top" wrapText="1"/>
    </xf>
    <xf numFmtId="0" fontId="54" fillId="0" borderId="50" xfId="0" applyFont="1" applyBorder="1" applyAlignment="1">
      <alignment horizontal="left" vertical="top"/>
    </xf>
    <xf numFmtId="0" fontId="14" fillId="0" borderId="51" xfId="0" applyFont="1" applyBorder="1" applyAlignment="1">
      <alignment horizontal="left" vertical="top" wrapText="1"/>
    </xf>
    <xf numFmtId="0" fontId="14" fillId="0" borderId="52" xfId="0" applyFont="1" applyBorder="1" applyAlignment="1">
      <alignment horizontal="left" vertical="top" wrapText="1"/>
    </xf>
    <xf numFmtId="0" fontId="14" fillId="0" borderId="53" xfId="0" applyFont="1" applyBorder="1" applyAlignment="1">
      <alignment horizontal="left" vertical="top" wrapText="1"/>
    </xf>
    <xf numFmtId="0" fontId="34" fillId="6" borderId="11" xfId="0" applyFont="1" applyFill="1" applyBorder="1" applyAlignment="1">
      <alignment horizontal="center" vertical="center"/>
    </xf>
    <xf numFmtId="0" fontId="34" fillId="6" borderId="20" xfId="0" applyFont="1" applyFill="1" applyBorder="1" applyAlignment="1">
      <alignment horizontal="center" vertical="center"/>
    </xf>
    <xf numFmtId="0" fontId="34" fillId="6" borderId="13" xfId="0" applyFont="1" applyFill="1" applyBorder="1" applyAlignment="1">
      <alignment horizontal="center" vertical="center"/>
    </xf>
  </cellXfs>
  <cellStyles count="5">
    <cellStyle name="쉼표 [0]" xfId="1" builtinId="6"/>
    <cellStyle name="쉼표 [0] 2" xfId="4" xr:uid="{5FAA48E9-F957-407F-B890-64B84B6549D5}"/>
    <cellStyle name="표준" xfId="0" builtinId="0"/>
    <cellStyle name="표준 2" xfId="3" xr:uid="{22F32230-8757-43A3-887A-A32B266CE93F}"/>
    <cellStyle name="표준 3" xfId="2" xr:uid="{B921D853-EC89-42C1-988A-69FB75E8D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1"/>
  <sheetViews>
    <sheetView showGridLines="0" tabSelected="1" zoomScale="85" zoomScaleNormal="85" workbookViewId="0">
      <selection activeCell="F46" sqref="F46"/>
    </sheetView>
  </sheetViews>
  <sheetFormatPr defaultColWidth="9" defaultRowHeight="15" customHeight="1" outlineLevelCol="1"/>
  <cols>
    <col min="1" max="1" width="12.75" style="27" customWidth="1" outlineLevel="1"/>
    <col min="2" max="2" width="15.25" style="24" bestFit="1" customWidth="1"/>
    <col min="3" max="3" width="23.375" style="24" customWidth="1"/>
    <col min="4" max="4" width="15.25" style="24" customWidth="1"/>
    <col min="5" max="5" width="15.375" style="24" customWidth="1"/>
    <col min="6" max="6" width="15.25" style="24" customWidth="1"/>
    <col min="7" max="7" width="13.375" style="27" bestFit="1" customWidth="1"/>
    <col min="8" max="8" width="11" style="27" bestFit="1" customWidth="1"/>
    <col min="9" max="9" width="20.25" style="27" customWidth="1"/>
    <col min="10" max="10" width="13.875" style="27" customWidth="1" outlineLevel="1"/>
    <col min="11" max="11" width="15" style="27" customWidth="1" outlineLevel="1"/>
    <col min="12" max="12" width="13.625" style="27" customWidth="1"/>
    <col min="13" max="17" width="14" style="27" customWidth="1"/>
    <col min="18" max="22" width="15.375" style="27" customWidth="1"/>
    <col min="23" max="23" width="21.375" style="27" bestFit="1" customWidth="1"/>
    <col min="24" max="24" width="14.25" style="27" bestFit="1" customWidth="1"/>
    <col min="25" max="25" width="11.75" style="27" bestFit="1" customWidth="1"/>
    <col min="26" max="26" width="9.125" style="27" bestFit="1" customWidth="1"/>
    <col min="27" max="27" width="9" style="27"/>
    <col min="28" max="28" width="9.125" style="27" bestFit="1" customWidth="1"/>
    <col min="29" max="29" width="9" style="27"/>
    <col min="30" max="30" width="10.125" style="27" bestFit="1" customWidth="1"/>
    <col min="31" max="31" width="9" style="27"/>
    <col min="32" max="32" width="10.125" style="27" bestFit="1" customWidth="1"/>
    <col min="33" max="16384" width="9" style="27"/>
  </cols>
  <sheetData>
    <row r="1" spans="1:33" ht="54.75" customHeight="1">
      <c r="X1" s="131">
        <f>SUM(AA1,AC1,AE1,AG1)</f>
        <v>122</v>
      </c>
      <c r="Y1" s="131">
        <f>SUM(Y3:Y124)</f>
        <v>11280000</v>
      </c>
      <c r="Z1" s="130">
        <v>50000</v>
      </c>
      <c r="AA1" s="129">
        <f>COUNTIFS($Y:$Y, Z1)</f>
        <v>59</v>
      </c>
      <c r="AB1" s="129">
        <v>80000</v>
      </c>
      <c r="AC1" s="129">
        <f>COUNTIFS($Y:$Y, AB1)</f>
        <v>10</v>
      </c>
      <c r="AD1" s="129">
        <v>120000</v>
      </c>
      <c r="AE1" s="129">
        <f>COUNTIFS($Y:$Y, AD1)</f>
        <v>14</v>
      </c>
      <c r="AF1" s="129">
        <v>150000</v>
      </c>
      <c r="AG1" s="129">
        <f>COUNTIFS($Y:$Y, AF1)</f>
        <v>39</v>
      </c>
    </row>
    <row r="2" spans="1:33" ht="15" customHeight="1">
      <c r="A2" s="29" t="s">
        <v>67</v>
      </c>
      <c r="B2" s="25" t="s">
        <v>35</v>
      </c>
      <c r="C2" s="25" t="s">
        <v>60</v>
      </c>
      <c r="D2" s="25" t="s">
        <v>61</v>
      </c>
      <c r="E2" s="25" t="s">
        <v>62</v>
      </c>
      <c r="F2" s="25" t="s">
        <v>35</v>
      </c>
      <c r="G2" s="43" t="s">
        <v>538</v>
      </c>
      <c r="H2" s="43" t="s">
        <v>539</v>
      </c>
      <c r="I2" s="29" t="s">
        <v>540</v>
      </c>
      <c r="J2" s="29" t="s">
        <v>868</v>
      </c>
      <c r="K2" s="25" t="s">
        <v>35</v>
      </c>
      <c r="L2" s="31" t="s">
        <v>840</v>
      </c>
      <c r="M2" s="31" t="s">
        <v>841</v>
      </c>
      <c r="N2" s="31" t="s">
        <v>842</v>
      </c>
      <c r="O2" s="33" t="s">
        <v>845</v>
      </c>
      <c r="P2" s="33" t="s">
        <v>843</v>
      </c>
      <c r="Q2" s="33" t="s">
        <v>846</v>
      </c>
      <c r="R2" s="34" t="s">
        <v>844</v>
      </c>
      <c r="S2" s="34" t="s">
        <v>847</v>
      </c>
      <c r="T2" s="34" t="s">
        <v>848</v>
      </c>
      <c r="U2" s="137" t="s">
        <v>876</v>
      </c>
      <c r="V2" s="137" t="s">
        <v>877</v>
      </c>
      <c r="W2" s="143" t="s">
        <v>882</v>
      </c>
      <c r="X2" s="30" t="s">
        <v>818</v>
      </c>
      <c r="Y2" s="30" t="s">
        <v>869</v>
      </c>
    </row>
    <row r="3" spans="1:33" ht="15" customHeight="1">
      <c r="A3" s="26" t="s">
        <v>244</v>
      </c>
      <c r="B3" s="145" t="s">
        <v>692</v>
      </c>
      <c r="C3" s="145" t="s">
        <v>45</v>
      </c>
      <c r="D3" s="28" t="s">
        <v>46</v>
      </c>
      <c r="E3" s="23" t="s">
        <v>39</v>
      </c>
      <c r="F3" s="25" t="s">
        <v>692</v>
      </c>
      <c r="G3" s="31" t="s">
        <v>565</v>
      </c>
      <c r="H3" s="37" t="s">
        <v>554</v>
      </c>
      <c r="I3" s="31" t="s">
        <v>555</v>
      </c>
      <c r="J3" s="31" t="s">
        <v>883</v>
      </c>
      <c r="K3" s="36" t="str">
        <f>F3</f>
        <v>수도권 IT 01</v>
      </c>
      <c r="L3" s="32" t="str">
        <f t="shared" ref="L3:L34" si="0">TEXT(M3-TIME(0, 5, 0), "HH:MM")</f>
        <v>08:55</v>
      </c>
      <c r="M3" s="31" t="str">
        <f>TEXT(VLOOKUP(F3, '10.29_IT'!$E$6:$N$108, 10, FALSE), "HH:MM")</f>
        <v>09:00</v>
      </c>
      <c r="N3" s="31" t="str">
        <f t="shared" ref="N3:N34" si="1">TEXT(M3+TIME(0, 15, 0), "HH:MM")</f>
        <v>09:15</v>
      </c>
      <c r="O3" s="33" t="str">
        <f t="shared" ref="O3:O37" si="2">N3</f>
        <v>09:15</v>
      </c>
      <c r="P3" s="33" t="str">
        <f>TEXT(VLOOKUP(F3, '10.29_IT'!$F$5:$N$108, 9, FALSE), "HH:MM")</f>
        <v>09:20</v>
      </c>
      <c r="Q3" s="33" t="str">
        <f t="shared" ref="Q3:Q34" si="3">TEXT(P3+TIME(0, 15, 0), "HH:MM")</f>
        <v>09:35</v>
      </c>
      <c r="R3" s="35" t="str" cm="1">
        <f t="array" ref="R3">IF(VALUE(TEXT(MIN(VALUE(L3:Q3)), "HH:MM"))&lt;VALUE(S3),Q3, TEXT(S3-TIME(0, 5, 0), "HH:MM"))</f>
        <v>09:35</v>
      </c>
      <c r="S3" s="34" t="str">
        <f>TEXT(VLOOKUP(F3, '10.29_IT'!$G$6:$N$108, 8, FALSE), "HH:MM")</f>
        <v>09:50</v>
      </c>
      <c r="T3" s="34" t="str">
        <f t="shared" ref="T3:T34" si="4">TEXT(S3+TIME(0, 20, 0), "HH:MM")</f>
        <v>10:10</v>
      </c>
      <c r="U3" s="137" t="str">
        <f>TEXT(VLOOKUP(K3, '10.29_IT'!H5:N1087, 7, FALSE), "HH:MM")</f>
        <v>10:10</v>
      </c>
      <c r="V3" s="142" t="str">
        <f t="shared" ref="V3:V34" si="5">TEXT(U3+TIME(0, 5, 0), "HH:MM")</f>
        <v>10:15</v>
      </c>
      <c r="W3" s="143" t="str" cm="1">
        <f t="array" ref="W3">TEXT(MAX(VALUE(O3:V3)), "HH:MM")</f>
        <v>10:15</v>
      </c>
      <c r="X3" s="36" t="s">
        <v>39</v>
      </c>
      <c r="Y3" s="132">
        <v>50000</v>
      </c>
    </row>
    <row r="4" spans="1:33" ht="15" customHeight="1">
      <c r="A4" s="26" t="s">
        <v>248</v>
      </c>
      <c r="B4" s="145" t="s">
        <v>693</v>
      </c>
      <c r="C4" s="145" t="s">
        <v>45</v>
      </c>
      <c r="D4" s="28" t="s">
        <v>46</v>
      </c>
      <c r="E4" s="23" t="s">
        <v>39</v>
      </c>
      <c r="F4" s="25" t="s">
        <v>693</v>
      </c>
      <c r="G4" s="31" t="s">
        <v>565</v>
      </c>
      <c r="H4" s="37" t="s">
        <v>554</v>
      </c>
      <c r="I4" s="31" t="s">
        <v>555</v>
      </c>
      <c r="J4" s="31" t="s">
        <v>883</v>
      </c>
      <c r="K4" s="36" t="str">
        <f>F4</f>
        <v>수도권 IT 02</v>
      </c>
      <c r="L4" s="32" t="str">
        <f t="shared" si="0"/>
        <v>09:15</v>
      </c>
      <c r="M4" s="31" t="str">
        <f>TEXT(VLOOKUP(F4, '10.29_IT'!$E$6:$N$108, 10, FALSE), "HH:MM")</f>
        <v>09:20</v>
      </c>
      <c r="N4" s="31" t="str">
        <f t="shared" si="1"/>
        <v>09:35</v>
      </c>
      <c r="O4" s="33" t="str">
        <f t="shared" si="2"/>
        <v>09:35</v>
      </c>
      <c r="P4" s="33" t="str">
        <f>TEXT(VLOOKUP(F4, '10.29_IT'!$F$5:$N$108, 9, FALSE), "HH:MM")</f>
        <v>09:40</v>
      </c>
      <c r="Q4" s="33" t="str">
        <f t="shared" si="3"/>
        <v>09:55</v>
      </c>
      <c r="R4" s="35" t="str" cm="1">
        <f t="array" ref="R4">IF(VALUE(TEXT(MIN(VALUE(L4:Q4)), "HH:MM"))&lt;VALUE(S4),Q4, TEXT(S4-TIME(0, 5, 0), "HH:MM"))</f>
        <v>09:55</v>
      </c>
      <c r="S4" s="34" t="str">
        <f>TEXT(VLOOKUP(F4, '10.29_IT'!$G$6:$N$108, 8, FALSE), "HH:MM")</f>
        <v>10:15</v>
      </c>
      <c r="T4" s="34" t="str">
        <f t="shared" si="4"/>
        <v>10:35</v>
      </c>
      <c r="U4" s="137" t="str">
        <f>TEXT(VLOOKUP(K4, '10.29_IT'!H6:N1088, 7, FALSE), "HH:MM")</f>
        <v>10:35</v>
      </c>
      <c r="V4" s="142" t="str">
        <f t="shared" si="5"/>
        <v>10:40</v>
      </c>
      <c r="W4" s="143" t="str" cm="1">
        <f t="array" ref="W4">TEXT(MAX(VALUE(O4:V4)), "HH:MM")</f>
        <v>10:40</v>
      </c>
      <c r="X4" s="36" t="s">
        <v>39</v>
      </c>
      <c r="Y4" s="132">
        <v>50000</v>
      </c>
    </row>
    <row r="5" spans="1:33" ht="15" customHeight="1">
      <c r="A5" s="26" t="s">
        <v>252</v>
      </c>
      <c r="B5" s="145" t="s">
        <v>694</v>
      </c>
      <c r="C5" s="145" t="s">
        <v>45</v>
      </c>
      <c r="D5" s="28" t="s">
        <v>46</v>
      </c>
      <c r="E5" s="23" t="s">
        <v>39</v>
      </c>
      <c r="F5" s="25" t="s">
        <v>694</v>
      </c>
      <c r="G5" s="31" t="s">
        <v>565</v>
      </c>
      <c r="H5" s="37" t="s">
        <v>554</v>
      </c>
      <c r="I5" s="31" t="s">
        <v>555</v>
      </c>
      <c r="J5" s="31" t="s">
        <v>883</v>
      </c>
      <c r="K5" s="36" t="str">
        <f>F5</f>
        <v>수도권 IT 03</v>
      </c>
      <c r="L5" s="32" t="str">
        <f t="shared" si="0"/>
        <v>09:35</v>
      </c>
      <c r="M5" s="31" t="str">
        <f>TEXT(VLOOKUP(F5, '10.29_IT'!$E$6:$N$108, 10, FALSE), "HH:MM")</f>
        <v>09:40</v>
      </c>
      <c r="N5" s="31" t="str">
        <f t="shared" si="1"/>
        <v>09:55</v>
      </c>
      <c r="O5" s="33" t="str">
        <f t="shared" si="2"/>
        <v>09:55</v>
      </c>
      <c r="P5" s="33" t="str">
        <f>TEXT(VLOOKUP(F5, '10.29_IT'!$F$5:$N$108, 9, FALSE), "HH:MM")</f>
        <v>10:00</v>
      </c>
      <c r="Q5" s="33" t="str">
        <f t="shared" si="3"/>
        <v>10:15</v>
      </c>
      <c r="R5" s="35" t="str" cm="1">
        <f t="array" ref="R5">IF(VALUE(TEXT(MIN(VALUE(L5:Q5)), "HH:MM"))&lt;VALUE(S5),Q5, TEXT(S5-TIME(0, 5, 0), "HH:MM"))</f>
        <v>08:55</v>
      </c>
      <c r="S5" s="34" t="str">
        <f>TEXT(VLOOKUP(F5, '10.29_IT'!$G$6:$N$108, 8, FALSE), "HH:MM")</f>
        <v>09:00</v>
      </c>
      <c r="T5" s="34" t="str">
        <f t="shared" si="4"/>
        <v>09:20</v>
      </c>
      <c r="U5" s="137" t="str">
        <f>TEXT(VLOOKUP(K5, '10.29_IT'!H7:N1089, 7, FALSE), "HH:MM")</f>
        <v>10:15</v>
      </c>
      <c r="V5" s="142" t="str">
        <f t="shared" si="5"/>
        <v>10:20</v>
      </c>
      <c r="W5" s="143" t="str" cm="1">
        <f t="array" ref="W5">TEXT(MAX(VALUE(O5:V5)), "HH:MM")</f>
        <v>10:20</v>
      </c>
      <c r="X5" s="36" t="s">
        <v>39</v>
      </c>
      <c r="Y5" s="132">
        <v>50000</v>
      </c>
    </row>
    <row r="6" spans="1:33" ht="15" customHeight="1">
      <c r="A6" s="26" t="s">
        <v>256</v>
      </c>
      <c r="B6" s="145" t="s">
        <v>695</v>
      </c>
      <c r="C6" s="145" t="s">
        <v>45</v>
      </c>
      <c r="D6" s="28" t="s">
        <v>46</v>
      </c>
      <c r="E6" s="23" t="s">
        <v>39</v>
      </c>
      <c r="F6" s="25" t="s">
        <v>695</v>
      </c>
      <c r="G6" s="31" t="s">
        <v>565</v>
      </c>
      <c r="H6" s="37" t="s">
        <v>554</v>
      </c>
      <c r="I6" s="31" t="s">
        <v>555</v>
      </c>
      <c r="J6" s="31" t="s">
        <v>883</v>
      </c>
      <c r="K6" s="36" t="str">
        <f>F6</f>
        <v>수도권 IT 04</v>
      </c>
      <c r="L6" s="32" t="str">
        <f t="shared" si="0"/>
        <v>09:55</v>
      </c>
      <c r="M6" s="31" t="str">
        <f>TEXT(VLOOKUP(F6, '10.29_IT'!$E$6:$N$108, 10, FALSE), "HH:MM")</f>
        <v>10:00</v>
      </c>
      <c r="N6" s="31" t="str">
        <f t="shared" si="1"/>
        <v>10:15</v>
      </c>
      <c r="O6" s="33" t="str">
        <f t="shared" si="2"/>
        <v>10:15</v>
      </c>
      <c r="P6" s="33" t="str">
        <f>TEXT(VLOOKUP(F6, '10.29_IT'!$F$5:$N$108, 9, FALSE), "HH:MM")</f>
        <v>10:20</v>
      </c>
      <c r="Q6" s="33" t="str">
        <f t="shared" si="3"/>
        <v>10:35</v>
      </c>
      <c r="R6" s="35" t="str" cm="1">
        <f t="array" ref="R6">IF(VALUE(TEXT(MIN(VALUE(L6:Q6)), "HH:MM"))&lt;VALUE(S6),Q6, TEXT(S6-TIME(0, 5, 0), "HH:MM"))</f>
        <v>09:20</v>
      </c>
      <c r="S6" s="34" t="str">
        <f>TEXT(VLOOKUP(F6, '10.29_IT'!$G$6:$N$108, 8, FALSE), "HH:MM")</f>
        <v>09:25</v>
      </c>
      <c r="T6" s="34" t="str">
        <f t="shared" si="4"/>
        <v>09:45</v>
      </c>
      <c r="U6" s="137" t="str">
        <f>TEXT(VLOOKUP(K6, '10.29_IT'!H8:N1090, 7, FALSE), "HH:MM")</f>
        <v>10:40</v>
      </c>
      <c r="V6" s="142" t="str">
        <f t="shared" si="5"/>
        <v>10:45</v>
      </c>
      <c r="W6" s="143" t="str" cm="1">
        <f t="array" ref="W6">TEXT(MAX(VALUE(O6:V6)), "HH:MM")</f>
        <v>10:45</v>
      </c>
      <c r="X6" s="36" t="s">
        <v>39</v>
      </c>
      <c r="Y6" s="132">
        <v>50000</v>
      </c>
    </row>
    <row r="7" spans="1:33" ht="15" customHeight="1">
      <c r="A7" s="26" t="s">
        <v>416</v>
      </c>
      <c r="B7" s="145" t="s">
        <v>696</v>
      </c>
      <c r="C7" s="145" t="s">
        <v>50</v>
      </c>
      <c r="D7" s="28" t="s">
        <v>46</v>
      </c>
      <c r="E7" s="23" t="s">
        <v>39</v>
      </c>
      <c r="F7" s="25" t="s">
        <v>696</v>
      </c>
      <c r="G7" s="31" t="s">
        <v>565</v>
      </c>
      <c r="H7" s="37" t="s">
        <v>554</v>
      </c>
      <c r="I7" s="31" t="s">
        <v>549</v>
      </c>
      <c r="J7" s="31" t="s">
        <v>883</v>
      </c>
      <c r="K7" s="36" t="str">
        <f>F7</f>
        <v>비수도권 IT 01</v>
      </c>
      <c r="L7" s="32" t="str">
        <f t="shared" si="0"/>
        <v>08:55</v>
      </c>
      <c r="M7" s="31" t="str">
        <f>TEXT(VLOOKUP(F7, '10.29_IT'!$J$6:$N$98, 5, FALSE), "HH:MM")</f>
        <v>09:00</v>
      </c>
      <c r="N7" s="31" t="str">
        <f t="shared" si="1"/>
        <v>09:15</v>
      </c>
      <c r="O7" s="33" t="str">
        <f t="shared" si="2"/>
        <v>09:15</v>
      </c>
      <c r="P7" s="33" t="str">
        <f>TEXT(VLOOKUP(F7, '10.29_IT'!$K$5:$N$108, 4, FALSE), "HH:MM")</f>
        <v>09:20</v>
      </c>
      <c r="Q7" s="33" t="str">
        <f t="shared" si="3"/>
        <v>09:35</v>
      </c>
      <c r="R7" s="35" t="str" cm="1">
        <f t="array" ref="R7">IF(VALUE(TEXT(MIN(VALUE(L7:Q7)), "HH:MM"))&lt;VALUE(S7),Q7, TEXT(S7-TIME(0, 5, 0), "HH:MM"))</f>
        <v>09:35</v>
      </c>
      <c r="S7" s="34" t="str">
        <f>TEXT(VLOOKUP(F7, '10.29_IT'!$L$6:$N$111, 3, FALSE), "HH:MM")</f>
        <v>09:50</v>
      </c>
      <c r="T7" s="34" t="str">
        <f t="shared" si="4"/>
        <v>10:10</v>
      </c>
      <c r="U7" s="137" t="str">
        <f>TEXT(VLOOKUP(K7, '10.29_IT'!$M$5:$N$109, 2, FALSE), "HH:MM")</f>
        <v>10:10</v>
      </c>
      <c r="V7" s="142" t="str">
        <f t="shared" si="5"/>
        <v>10:15</v>
      </c>
      <c r="W7" s="143" t="str" cm="1">
        <f t="array" ref="W7">TEXT(MAX(VALUE(O7:V7)), "HH:MM")</f>
        <v>10:15</v>
      </c>
      <c r="X7" s="36" t="s">
        <v>39</v>
      </c>
      <c r="Y7" s="132">
        <v>50000</v>
      </c>
    </row>
    <row r="8" spans="1:33" ht="15" customHeight="1">
      <c r="A8" s="26" t="s">
        <v>420</v>
      </c>
      <c r="B8" s="145" t="s">
        <v>697</v>
      </c>
      <c r="C8" s="145" t="s">
        <v>50</v>
      </c>
      <c r="D8" s="28" t="s">
        <v>46</v>
      </c>
      <c r="E8" s="23" t="s">
        <v>39</v>
      </c>
      <c r="F8" s="25" t="s">
        <v>697</v>
      </c>
      <c r="G8" s="31" t="s">
        <v>565</v>
      </c>
      <c r="H8" s="37" t="s">
        <v>554</v>
      </c>
      <c r="I8" s="31" t="s">
        <v>549</v>
      </c>
      <c r="J8" s="31" t="s">
        <v>883</v>
      </c>
      <c r="K8" s="36" t="str">
        <f>F8</f>
        <v>비수도권 IT 02</v>
      </c>
      <c r="L8" s="32" t="str">
        <f t="shared" si="0"/>
        <v>09:15</v>
      </c>
      <c r="M8" s="31" t="str">
        <f>TEXT(VLOOKUP(F8, '10.29_IT'!$J$6:$N$98, 5, FALSE), "HH:MM")</f>
        <v>09:20</v>
      </c>
      <c r="N8" s="31" t="str">
        <f t="shared" si="1"/>
        <v>09:35</v>
      </c>
      <c r="O8" s="33" t="str">
        <f t="shared" si="2"/>
        <v>09:35</v>
      </c>
      <c r="P8" s="33" t="str">
        <f>TEXT(VLOOKUP(F8, '10.29_IT'!$K$5:$N$108, 4, FALSE), "HH:MM")</f>
        <v>09:40</v>
      </c>
      <c r="Q8" s="33" t="str">
        <f t="shared" si="3"/>
        <v>09:55</v>
      </c>
      <c r="R8" s="35" t="str" cm="1">
        <f t="array" ref="R8">IF(VALUE(TEXT(MIN(VALUE(L8:Q8)), "HH:MM"))&lt;VALUE(S8),Q8, TEXT(S8-TIME(0, 5, 0), "HH:MM"))</f>
        <v>09:55</v>
      </c>
      <c r="S8" s="34" t="str">
        <f>TEXT(VLOOKUP(F8, '10.29_IT'!$L$6:$N$111, 3, FALSE), "HH:MM")</f>
        <v>10:15</v>
      </c>
      <c r="T8" s="34" t="str">
        <f t="shared" si="4"/>
        <v>10:35</v>
      </c>
      <c r="U8" s="137" t="str">
        <f>TEXT(VLOOKUP(K8, '10.29_IT'!$M$5:$N$109, 2, FALSE), "HH:MM")</f>
        <v>10:35</v>
      </c>
      <c r="V8" s="142" t="str">
        <f t="shared" si="5"/>
        <v>10:40</v>
      </c>
      <c r="W8" s="143" t="str" cm="1">
        <f t="array" ref="W8">TEXT(MAX(VALUE(O8:V8)), "HH:MM")</f>
        <v>10:40</v>
      </c>
      <c r="X8" s="36" t="s">
        <v>39</v>
      </c>
      <c r="Y8" s="132">
        <v>50000</v>
      </c>
    </row>
    <row r="9" spans="1:33" ht="15" customHeight="1">
      <c r="A9" s="26" t="s">
        <v>424</v>
      </c>
      <c r="B9" s="145" t="s">
        <v>698</v>
      </c>
      <c r="C9" s="145" t="s">
        <v>50</v>
      </c>
      <c r="D9" s="28" t="s">
        <v>46</v>
      </c>
      <c r="E9" s="23" t="s">
        <v>39</v>
      </c>
      <c r="F9" s="25" t="s">
        <v>698</v>
      </c>
      <c r="G9" s="31" t="s">
        <v>565</v>
      </c>
      <c r="H9" s="37" t="s">
        <v>554</v>
      </c>
      <c r="I9" s="31" t="s">
        <v>549</v>
      </c>
      <c r="J9" s="31" t="s">
        <v>883</v>
      </c>
      <c r="K9" s="36" t="str">
        <f>F9</f>
        <v>비수도권 IT 03</v>
      </c>
      <c r="L9" s="32" t="str">
        <f t="shared" si="0"/>
        <v>09:35</v>
      </c>
      <c r="M9" s="31" t="str">
        <f>TEXT(VLOOKUP(F9, '10.29_IT'!$J$6:$N$98, 5, FALSE), "HH:MM")</f>
        <v>09:40</v>
      </c>
      <c r="N9" s="31" t="str">
        <f t="shared" si="1"/>
        <v>09:55</v>
      </c>
      <c r="O9" s="33" t="str">
        <f t="shared" si="2"/>
        <v>09:55</v>
      </c>
      <c r="P9" s="33" t="str">
        <f>TEXT(VLOOKUP(F9, '10.29_IT'!$K$5:$N$108, 4, FALSE), "HH:MM")</f>
        <v>10:00</v>
      </c>
      <c r="Q9" s="33" t="str">
        <f t="shared" si="3"/>
        <v>10:15</v>
      </c>
      <c r="R9" s="35" t="str" cm="1">
        <f t="array" ref="R9">IF(VALUE(TEXT(MIN(VALUE(L9:Q9)), "HH:MM"))&lt;VALUE(S9),Q9, TEXT(S9-TIME(0, 5, 0), "HH:MM"))</f>
        <v>08:55</v>
      </c>
      <c r="S9" s="34" t="str">
        <f>TEXT(VLOOKUP(F9, '10.29_IT'!$L$6:$N$111, 3, FALSE), "HH:MM")</f>
        <v>09:00</v>
      </c>
      <c r="T9" s="34" t="str">
        <f t="shared" si="4"/>
        <v>09:20</v>
      </c>
      <c r="U9" s="137" t="str">
        <f>TEXT(VLOOKUP(K9, '10.29_IT'!$M$5:$N$109, 2, FALSE), "HH:MM")</f>
        <v>10:15</v>
      </c>
      <c r="V9" s="142" t="str">
        <f t="shared" si="5"/>
        <v>10:20</v>
      </c>
      <c r="W9" s="143" t="str" cm="1">
        <f t="array" ref="W9">TEXT(MAX(VALUE(O9:V9)), "HH:MM")</f>
        <v>10:20</v>
      </c>
      <c r="X9" s="36" t="s">
        <v>819</v>
      </c>
      <c r="Y9" s="132">
        <v>50000</v>
      </c>
    </row>
    <row r="10" spans="1:33" ht="15" customHeight="1">
      <c r="A10" s="26" t="s">
        <v>428</v>
      </c>
      <c r="B10" s="145" t="s">
        <v>699</v>
      </c>
      <c r="C10" s="145" t="s">
        <v>50</v>
      </c>
      <c r="D10" s="28" t="s">
        <v>46</v>
      </c>
      <c r="E10" s="23" t="s">
        <v>39</v>
      </c>
      <c r="F10" s="25" t="s">
        <v>699</v>
      </c>
      <c r="G10" s="31" t="s">
        <v>565</v>
      </c>
      <c r="H10" s="37" t="s">
        <v>554</v>
      </c>
      <c r="I10" s="31" t="s">
        <v>549</v>
      </c>
      <c r="J10" s="31" t="s">
        <v>883</v>
      </c>
      <c r="K10" s="36" t="str">
        <f>F10</f>
        <v>비수도권 IT 04</v>
      </c>
      <c r="L10" s="32" t="str">
        <f t="shared" si="0"/>
        <v>09:55</v>
      </c>
      <c r="M10" s="31" t="str">
        <f>TEXT(VLOOKUP(F10, '10.29_IT'!$J$6:$N$98, 5, FALSE), "HH:MM")</f>
        <v>10:00</v>
      </c>
      <c r="N10" s="31" t="str">
        <f t="shared" si="1"/>
        <v>10:15</v>
      </c>
      <c r="O10" s="33" t="str">
        <f t="shared" si="2"/>
        <v>10:15</v>
      </c>
      <c r="P10" s="33" t="str">
        <f>TEXT(VLOOKUP(F10, '10.29_IT'!$K$5:$N$108, 4, FALSE), "HH:MM")</f>
        <v>10:20</v>
      </c>
      <c r="Q10" s="33" t="str">
        <f t="shared" si="3"/>
        <v>10:35</v>
      </c>
      <c r="R10" s="35" t="str" cm="1">
        <f t="array" ref="R10">IF(VALUE(TEXT(MIN(VALUE(L10:Q10)), "HH:MM"))&lt;VALUE(S10),Q10, TEXT(S10-TIME(0, 5, 0), "HH:MM"))</f>
        <v>09:20</v>
      </c>
      <c r="S10" s="34" t="str">
        <f>TEXT(VLOOKUP(F10, '10.29_IT'!$L$6:$N$111, 3, FALSE), "HH:MM")</f>
        <v>09:25</v>
      </c>
      <c r="T10" s="34" t="str">
        <f t="shared" si="4"/>
        <v>09:45</v>
      </c>
      <c r="U10" s="137" t="str">
        <f>TEXT(VLOOKUP(K10, '10.29_IT'!$M$5:$N$109, 2, FALSE), "HH:MM")</f>
        <v>10:40</v>
      </c>
      <c r="V10" s="142" t="str">
        <f t="shared" si="5"/>
        <v>10:45</v>
      </c>
      <c r="W10" s="143" t="str" cm="1">
        <f t="array" ref="W10">TEXT(MAX(VALUE(O10:V10)), "HH:MM")</f>
        <v>10:45</v>
      </c>
      <c r="X10" s="36" t="s">
        <v>820</v>
      </c>
      <c r="Y10" s="132">
        <v>120000</v>
      </c>
    </row>
    <row r="11" spans="1:33" ht="15" customHeight="1">
      <c r="A11" s="26" t="s">
        <v>260</v>
      </c>
      <c r="B11" s="145" t="s">
        <v>700</v>
      </c>
      <c r="C11" s="145" t="s">
        <v>45</v>
      </c>
      <c r="D11" s="28" t="s">
        <v>46</v>
      </c>
      <c r="E11" s="23" t="s">
        <v>39</v>
      </c>
      <c r="F11" s="25" t="s">
        <v>700</v>
      </c>
      <c r="G11" s="31" t="s">
        <v>565</v>
      </c>
      <c r="H11" s="37" t="s">
        <v>556</v>
      </c>
      <c r="I11" s="31" t="s">
        <v>555</v>
      </c>
      <c r="J11" s="31" t="s">
        <v>883</v>
      </c>
      <c r="K11" s="36" t="str">
        <f>F11</f>
        <v>수도권 IT 05</v>
      </c>
      <c r="L11" s="32" t="str">
        <f t="shared" si="0"/>
        <v>10:15</v>
      </c>
      <c r="M11" s="31" t="str">
        <f>TEXT(VLOOKUP(F11, '10.29_IT'!$E$6:$N$108, 10, FALSE), "HH:MM")</f>
        <v>10:20</v>
      </c>
      <c r="N11" s="31" t="str">
        <f t="shared" si="1"/>
        <v>10:35</v>
      </c>
      <c r="O11" s="33" t="str">
        <f t="shared" si="2"/>
        <v>10:35</v>
      </c>
      <c r="P11" s="33" t="str">
        <f>TEXT(VLOOKUP(F11, '10.29_IT'!$F$5:$N$108, 9, FALSE), "HH:MM")</f>
        <v>10:40</v>
      </c>
      <c r="Q11" s="33" t="str">
        <f t="shared" si="3"/>
        <v>10:55</v>
      </c>
      <c r="R11" s="35" t="str" cm="1">
        <f t="array" ref="R11">IF(VALUE(TEXT(MIN(VALUE(L11:Q11)), "HH:MM"))&lt;VALUE(S11),Q11, TEXT(S11-TIME(0, 5, 0), "HH:MM"))</f>
        <v>10:55</v>
      </c>
      <c r="S11" s="34" t="str">
        <f>TEXT(VLOOKUP(F11, '10.29_IT'!$G$6:$N$108, 8, FALSE), "HH:MM")</f>
        <v>11:05</v>
      </c>
      <c r="T11" s="34" t="str">
        <f t="shared" si="4"/>
        <v>11:25</v>
      </c>
      <c r="U11" s="137" t="str">
        <f>TEXT(VLOOKUP(K11, '10.29_IT'!H9:N1091, 7, FALSE), "HH:MM")</f>
        <v>11:25</v>
      </c>
      <c r="V11" s="142" t="str">
        <f t="shared" si="5"/>
        <v>11:30</v>
      </c>
      <c r="W11" s="143" t="str" cm="1">
        <f t="array" ref="W11">TEXT(MAX(VALUE(O11:V11)), "HH:MM")</f>
        <v>11:30</v>
      </c>
      <c r="X11" s="36" t="s">
        <v>819</v>
      </c>
      <c r="Y11" s="132">
        <v>50000</v>
      </c>
    </row>
    <row r="12" spans="1:33" ht="15" customHeight="1">
      <c r="A12" s="26" t="s">
        <v>264</v>
      </c>
      <c r="B12" s="145" t="s">
        <v>701</v>
      </c>
      <c r="C12" s="145" t="s">
        <v>45</v>
      </c>
      <c r="D12" s="28" t="s">
        <v>46</v>
      </c>
      <c r="E12" s="23" t="s">
        <v>39</v>
      </c>
      <c r="F12" s="25" t="s">
        <v>701</v>
      </c>
      <c r="G12" s="31" t="s">
        <v>565</v>
      </c>
      <c r="H12" s="37" t="s">
        <v>556</v>
      </c>
      <c r="I12" s="31" t="s">
        <v>555</v>
      </c>
      <c r="J12" s="31" t="s">
        <v>883</v>
      </c>
      <c r="K12" s="36" t="str">
        <f>F12</f>
        <v>수도권 IT 06</v>
      </c>
      <c r="L12" s="32" t="str">
        <f t="shared" si="0"/>
        <v>10:35</v>
      </c>
      <c r="M12" s="31" t="str">
        <f>TEXT(VLOOKUP(F12, '10.29_IT'!$E$6:$N$108, 10, FALSE), "HH:MM")</f>
        <v>10:40</v>
      </c>
      <c r="N12" s="31" t="str">
        <f t="shared" si="1"/>
        <v>10:55</v>
      </c>
      <c r="O12" s="33" t="str">
        <f t="shared" si="2"/>
        <v>10:55</v>
      </c>
      <c r="P12" s="33" t="str">
        <f>TEXT(VLOOKUP(F12, '10.29_IT'!$F$5:$N$108, 9, FALSE), "HH:MM")</f>
        <v>11:00</v>
      </c>
      <c r="Q12" s="33" t="str">
        <f t="shared" si="3"/>
        <v>11:15</v>
      </c>
      <c r="R12" s="35" t="str" cm="1">
        <f t="array" ref="R12">IF(VALUE(TEXT(MIN(VALUE(L12:Q12)), "HH:MM"))&lt;VALUE(S12),Q12, TEXT(S12-TIME(0, 5, 0), "HH:MM"))</f>
        <v>11:15</v>
      </c>
      <c r="S12" s="34" t="str">
        <f>TEXT(VLOOKUP(F12, '10.29_IT'!$G$6:$N$108, 8, FALSE), "HH:MM")</f>
        <v>11:30</v>
      </c>
      <c r="T12" s="34" t="str">
        <f t="shared" si="4"/>
        <v>11:50</v>
      </c>
      <c r="U12" s="137" t="str">
        <f>TEXT(VLOOKUP(K12, '10.29_IT'!H10:N1092, 7, FALSE), "HH:MM")</f>
        <v>11:50</v>
      </c>
      <c r="V12" s="142" t="str">
        <f t="shared" si="5"/>
        <v>11:55</v>
      </c>
      <c r="W12" s="143" t="str" cm="1">
        <f t="array" ref="W12">TEXT(MAX(VALUE(O12:V12)), "HH:MM")</f>
        <v>11:55</v>
      </c>
      <c r="X12" s="36" t="s">
        <v>819</v>
      </c>
      <c r="Y12" s="132">
        <v>50000</v>
      </c>
    </row>
    <row r="13" spans="1:33" ht="15" customHeight="1">
      <c r="A13" s="26" t="s">
        <v>268</v>
      </c>
      <c r="B13" s="145" t="s">
        <v>702</v>
      </c>
      <c r="C13" s="145" t="s">
        <v>45</v>
      </c>
      <c r="D13" s="28" t="s">
        <v>46</v>
      </c>
      <c r="E13" s="23" t="s">
        <v>39</v>
      </c>
      <c r="F13" s="25" t="s">
        <v>702</v>
      </c>
      <c r="G13" s="31" t="s">
        <v>565</v>
      </c>
      <c r="H13" s="37" t="s">
        <v>556</v>
      </c>
      <c r="I13" s="31" t="s">
        <v>555</v>
      </c>
      <c r="J13" s="31" t="s">
        <v>883</v>
      </c>
      <c r="K13" s="36" t="str">
        <f>F13</f>
        <v>수도권 IT 07</v>
      </c>
      <c r="L13" s="32" t="str">
        <f t="shared" si="0"/>
        <v>10:55</v>
      </c>
      <c r="M13" s="31" t="str">
        <f>TEXT(VLOOKUP(F13, '10.29_IT'!$E$6:$N$108, 10, FALSE), "HH:MM")</f>
        <v>11:00</v>
      </c>
      <c r="N13" s="31" t="str">
        <f t="shared" si="1"/>
        <v>11:15</v>
      </c>
      <c r="O13" s="33" t="str">
        <f t="shared" si="2"/>
        <v>11:15</v>
      </c>
      <c r="P13" s="33" t="str">
        <f>TEXT(VLOOKUP(F13, '10.29_IT'!$F$5:$N$108, 9, FALSE), "HH:MM")</f>
        <v>11:20</v>
      </c>
      <c r="Q13" s="33" t="str">
        <f t="shared" si="3"/>
        <v>11:35</v>
      </c>
      <c r="R13" s="35" t="str" cm="1">
        <f t="array" ref="R13">IF(VALUE(TEXT(MIN(VALUE(L13:Q13)), "HH:MM"))&lt;VALUE(S13),Q13, TEXT(S13-TIME(0, 5, 0), "HH:MM"))</f>
        <v>11:35</v>
      </c>
      <c r="S13" s="34" t="str">
        <f>TEXT(VLOOKUP(F13, '10.29_IT'!$G$6:$N$108, 8, FALSE), "HH:MM")</f>
        <v>11:55</v>
      </c>
      <c r="T13" s="34" t="str">
        <f t="shared" si="4"/>
        <v>12:15</v>
      </c>
      <c r="U13" s="137" t="str">
        <f>TEXT(VLOOKUP(K13, '10.29_IT'!H11:N1093, 7, FALSE), "HH:MM")</f>
        <v>12:15</v>
      </c>
      <c r="V13" s="142" t="str">
        <f t="shared" si="5"/>
        <v>12:20</v>
      </c>
      <c r="W13" s="143" t="str" cm="1">
        <f t="array" ref="W13">TEXT(MAX(VALUE(O13:V13)), "HH:MM")</f>
        <v>12:20</v>
      </c>
      <c r="X13" s="36" t="s">
        <v>819</v>
      </c>
      <c r="Y13" s="132">
        <v>50000</v>
      </c>
    </row>
    <row r="14" spans="1:33" ht="15" customHeight="1">
      <c r="A14" s="26" t="s">
        <v>272</v>
      </c>
      <c r="B14" s="145" t="s">
        <v>703</v>
      </c>
      <c r="C14" s="145" t="s">
        <v>45</v>
      </c>
      <c r="D14" s="28" t="s">
        <v>46</v>
      </c>
      <c r="E14" s="23" t="s">
        <v>39</v>
      </c>
      <c r="F14" s="25" t="s">
        <v>703</v>
      </c>
      <c r="G14" s="31" t="s">
        <v>565</v>
      </c>
      <c r="H14" s="37" t="s">
        <v>556</v>
      </c>
      <c r="I14" s="31" t="s">
        <v>555</v>
      </c>
      <c r="J14" s="31" t="s">
        <v>883</v>
      </c>
      <c r="K14" s="36" t="str">
        <f>F14</f>
        <v>수도권 IT 08</v>
      </c>
      <c r="L14" s="32" t="str">
        <f t="shared" si="0"/>
        <v>11:15</v>
      </c>
      <c r="M14" s="31" t="str">
        <f>TEXT(VLOOKUP(F14, '10.29_IT'!$E$6:$N$108, 10, FALSE), "HH:MM")</f>
        <v>11:20</v>
      </c>
      <c r="N14" s="31" t="str">
        <f t="shared" si="1"/>
        <v>11:35</v>
      </c>
      <c r="O14" s="33" t="str">
        <f t="shared" si="2"/>
        <v>11:35</v>
      </c>
      <c r="P14" s="33" t="str">
        <f>TEXT(VLOOKUP(F14, '10.29_IT'!$F$5:$N$108, 9, FALSE), "HH:MM")</f>
        <v>11:40</v>
      </c>
      <c r="Q14" s="33" t="str">
        <f t="shared" si="3"/>
        <v>11:55</v>
      </c>
      <c r="R14" s="35" t="str" cm="1">
        <f t="array" ref="R14">IF(VALUE(TEXT(MIN(VALUE(L14:Q14)), "HH:MM"))&lt;VALUE(S14),Q14, TEXT(S14-TIME(0, 5, 0), "HH:MM"))</f>
        <v>10:35</v>
      </c>
      <c r="S14" s="34" t="str">
        <f>TEXT(VLOOKUP(F14, '10.29_IT'!$G$6:$N$108, 8, FALSE), "HH:MM")</f>
        <v>10:40</v>
      </c>
      <c r="T14" s="34" t="str">
        <f t="shared" si="4"/>
        <v>11:00</v>
      </c>
      <c r="U14" s="137" t="str">
        <f>TEXT(VLOOKUP(K14, '10.29_IT'!H12:N1094, 7, FALSE), "HH:MM")</f>
        <v>11:55</v>
      </c>
      <c r="V14" s="142" t="str">
        <f t="shared" si="5"/>
        <v>12:00</v>
      </c>
      <c r="W14" s="143" t="str" cm="1">
        <f t="array" ref="W14">TEXT(MAX(VALUE(O14:V14)), "HH:MM")</f>
        <v>12:00</v>
      </c>
      <c r="X14" s="36" t="s">
        <v>819</v>
      </c>
      <c r="Y14" s="132">
        <v>50000</v>
      </c>
    </row>
    <row r="15" spans="1:33" ht="15" customHeight="1">
      <c r="A15" s="26" t="s">
        <v>432</v>
      </c>
      <c r="B15" s="145" t="s">
        <v>704</v>
      </c>
      <c r="C15" s="145" t="s">
        <v>50</v>
      </c>
      <c r="D15" s="28" t="s">
        <v>46</v>
      </c>
      <c r="E15" s="23" t="s">
        <v>41</v>
      </c>
      <c r="F15" s="25" t="s">
        <v>704</v>
      </c>
      <c r="G15" s="31" t="s">
        <v>565</v>
      </c>
      <c r="H15" s="37" t="s">
        <v>556</v>
      </c>
      <c r="I15" s="31" t="s">
        <v>549</v>
      </c>
      <c r="J15" s="31" t="s">
        <v>883</v>
      </c>
      <c r="K15" s="36" t="str">
        <f>F15</f>
        <v>비수도권 IT 05</v>
      </c>
      <c r="L15" s="32" t="str">
        <f t="shared" si="0"/>
        <v>10:15</v>
      </c>
      <c r="M15" s="31" t="str">
        <f>TEXT(VLOOKUP(F15, '10.29_IT'!$J$6:$N$98, 5, FALSE), "HH:MM")</f>
        <v>10:20</v>
      </c>
      <c r="N15" s="31" t="str">
        <f t="shared" si="1"/>
        <v>10:35</v>
      </c>
      <c r="O15" s="33" t="str">
        <f t="shared" si="2"/>
        <v>10:35</v>
      </c>
      <c r="P15" s="33" t="str">
        <f>TEXT(VLOOKUP(F15, '10.29_IT'!$K$5:$N$108, 4, FALSE), "HH:MM")</f>
        <v>10:40</v>
      </c>
      <c r="Q15" s="33" t="str">
        <f t="shared" si="3"/>
        <v>10:55</v>
      </c>
      <c r="R15" s="35" t="str" cm="1">
        <f t="array" ref="R15">IF(VALUE(TEXT(MIN(VALUE(L15:Q15)), "HH:MM"))&lt;VALUE(S15),Q15, TEXT(S15-TIME(0, 5, 0), "HH:MM"))</f>
        <v>10:55</v>
      </c>
      <c r="S15" s="34" t="str">
        <f>TEXT(VLOOKUP(F15, '10.29_IT'!$L$6:$N$111, 3, FALSE), "HH:MM")</f>
        <v>11:05</v>
      </c>
      <c r="T15" s="34" t="str">
        <f t="shared" si="4"/>
        <v>11:25</v>
      </c>
      <c r="U15" s="137" t="str">
        <f>TEXT(VLOOKUP(K15, '10.29_IT'!$M$5:$N$109, 2, FALSE), "HH:MM")</f>
        <v>11:25</v>
      </c>
      <c r="V15" s="142" t="str">
        <f t="shared" si="5"/>
        <v>11:30</v>
      </c>
      <c r="W15" s="143" t="str" cm="1">
        <f t="array" ref="W15">TEXT(MAX(VALUE(O15:V15)), "HH:MM")</f>
        <v>11:30</v>
      </c>
      <c r="X15" s="36" t="s">
        <v>821</v>
      </c>
      <c r="Y15" s="132">
        <v>120000</v>
      </c>
    </row>
    <row r="16" spans="1:33" ht="15" customHeight="1">
      <c r="A16" s="26" t="s">
        <v>436</v>
      </c>
      <c r="B16" s="145" t="s">
        <v>705</v>
      </c>
      <c r="C16" s="145" t="s">
        <v>50</v>
      </c>
      <c r="D16" s="28" t="s">
        <v>46</v>
      </c>
      <c r="E16" s="23" t="s">
        <v>39</v>
      </c>
      <c r="F16" s="25" t="s">
        <v>705</v>
      </c>
      <c r="G16" s="31" t="s">
        <v>565</v>
      </c>
      <c r="H16" s="37" t="s">
        <v>556</v>
      </c>
      <c r="I16" s="31" t="s">
        <v>549</v>
      </c>
      <c r="J16" s="31" t="s">
        <v>883</v>
      </c>
      <c r="K16" s="36" t="str">
        <f>F16</f>
        <v>비수도권 IT 06</v>
      </c>
      <c r="L16" s="32" t="str">
        <f t="shared" si="0"/>
        <v>10:35</v>
      </c>
      <c r="M16" s="31" t="str">
        <f>TEXT(VLOOKUP(F16, '10.29_IT'!$J$6:$N$98, 5, FALSE), "HH:MM")</f>
        <v>10:40</v>
      </c>
      <c r="N16" s="31" t="str">
        <f t="shared" si="1"/>
        <v>10:55</v>
      </c>
      <c r="O16" s="33" t="str">
        <f t="shared" si="2"/>
        <v>10:55</v>
      </c>
      <c r="P16" s="33" t="str">
        <f>TEXT(VLOOKUP(F16, '10.29_IT'!$K$5:$N$108, 4, FALSE), "HH:MM")</f>
        <v>11:00</v>
      </c>
      <c r="Q16" s="33" t="str">
        <f t="shared" si="3"/>
        <v>11:15</v>
      </c>
      <c r="R16" s="35" t="str" cm="1">
        <f t="array" ref="R16">IF(VALUE(TEXT(MIN(VALUE(L16:Q16)), "HH:MM"))&lt;VALUE(S16),Q16, TEXT(S16-TIME(0, 5, 0), "HH:MM"))</f>
        <v>11:15</v>
      </c>
      <c r="S16" s="34" t="str">
        <f>TEXT(VLOOKUP(F16, '10.29_IT'!$L$6:$N$111, 3, FALSE), "HH:MM")</f>
        <v>11:30</v>
      </c>
      <c r="T16" s="34" t="str">
        <f t="shared" si="4"/>
        <v>11:50</v>
      </c>
      <c r="U16" s="137" t="str">
        <f>TEXT(VLOOKUP(K16, '10.29_IT'!$M$5:$N$109, 2, FALSE), "HH:MM")</f>
        <v>11:50</v>
      </c>
      <c r="V16" s="142" t="str">
        <f t="shared" si="5"/>
        <v>11:55</v>
      </c>
      <c r="W16" s="143" t="str" cm="1">
        <f t="array" ref="W16">TEXT(MAX(VALUE(O16:V16)), "HH:MM")</f>
        <v>11:55</v>
      </c>
      <c r="X16" s="36" t="s">
        <v>822</v>
      </c>
      <c r="Y16" s="132">
        <v>120000</v>
      </c>
    </row>
    <row r="17" spans="1:25" ht="15" customHeight="1">
      <c r="A17" s="26" t="s">
        <v>440</v>
      </c>
      <c r="B17" s="145" t="s">
        <v>706</v>
      </c>
      <c r="C17" s="145" t="s">
        <v>50</v>
      </c>
      <c r="D17" s="28" t="s">
        <v>46</v>
      </c>
      <c r="E17" s="23" t="s">
        <v>41</v>
      </c>
      <c r="F17" s="25" t="s">
        <v>706</v>
      </c>
      <c r="G17" s="31" t="s">
        <v>565</v>
      </c>
      <c r="H17" s="37" t="s">
        <v>556</v>
      </c>
      <c r="I17" s="31" t="s">
        <v>549</v>
      </c>
      <c r="J17" s="31" t="s">
        <v>883</v>
      </c>
      <c r="K17" s="36" t="str">
        <f>F17</f>
        <v>비수도권 IT 07</v>
      </c>
      <c r="L17" s="32" t="str">
        <f t="shared" si="0"/>
        <v>10:55</v>
      </c>
      <c r="M17" s="31" t="str">
        <f>TEXT(VLOOKUP(F17, '10.29_IT'!$J$6:$N$98, 5, FALSE), "HH:MM")</f>
        <v>11:00</v>
      </c>
      <c r="N17" s="31" t="str">
        <f t="shared" si="1"/>
        <v>11:15</v>
      </c>
      <c r="O17" s="33" t="str">
        <f t="shared" si="2"/>
        <v>11:15</v>
      </c>
      <c r="P17" s="33" t="str">
        <f>TEXT(VLOOKUP(F17, '10.29_IT'!$K$5:$N$108, 4, FALSE), "HH:MM")</f>
        <v>11:20</v>
      </c>
      <c r="Q17" s="33" t="str">
        <f t="shared" si="3"/>
        <v>11:35</v>
      </c>
      <c r="R17" s="35" t="str" cm="1">
        <f t="array" ref="R17">IF(VALUE(TEXT(MIN(VALUE(L17:Q17)), "HH:MM"))&lt;VALUE(S17),Q17, TEXT(S17-TIME(0, 5, 0), "HH:MM"))</f>
        <v>11:35</v>
      </c>
      <c r="S17" s="34" t="str">
        <f>TEXT(VLOOKUP(F17, '10.29_IT'!$L$6:$N$111, 3, FALSE), "HH:MM")</f>
        <v>11:55</v>
      </c>
      <c r="T17" s="34" t="str">
        <f t="shared" si="4"/>
        <v>12:15</v>
      </c>
      <c r="U17" s="137" t="str">
        <f>TEXT(VLOOKUP(K17, '10.29_IT'!$M$5:$N$109, 2, FALSE), "HH:MM")</f>
        <v>12:15</v>
      </c>
      <c r="V17" s="142" t="str">
        <f t="shared" si="5"/>
        <v>12:20</v>
      </c>
      <c r="W17" s="143" t="str" cm="1">
        <f t="array" ref="W17">TEXT(MAX(VALUE(O17:V17)), "HH:MM")</f>
        <v>12:20</v>
      </c>
      <c r="X17" s="36" t="s">
        <v>823</v>
      </c>
      <c r="Y17" s="132">
        <v>150000</v>
      </c>
    </row>
    <row r="18" spans="1:25" ht="15" customHeight="1">
      <c r="A18" s="26" t="s">
        <v>444</v>
      </c>
      <c r="B18" s="145" t="s">
        <v>707</v>
      </c>
      <c r="C18" s="145" t="s">
        <v>50</v>
      </c>
      <c r="D18" s="28" t="s">
        <v>46</v>
      </c>
      <c r="E18" s="23" t="s">
        <v>41</v>
      </c>
      <c r="F18" s="25" t="s">
        <v>707</v>
      </c>
      <c r="G18" s="31" t="s">
        <v>565</v>
      </c>
      <c r="H18" s="37" t="s">
        <v>556</v>
      </c>
      <c r="I18" s="31" t="s">
        <v>549</v>
      </c>
      <c r="J18" s="31" t="s">
        <v>883</v>
      </c>
      <c r="K18" s="36" t="str">
        <f>F18</f>
        <v>비수도권 IT 08</v>
      </c>
      <c r="L18" s="32" t="str">
        <f t="shared" si="0"/>
        <v>11:15</v>
      </c>
      <c r="M18" s="31" t="str">
        <f>TEXT(VLOOKUP(F18, '10.29_IT'!$J$6:$N$98, 5, FALSE), "HH:MM")</f>
        <v>11:20</v>
      </c>
      <c r="N18" s="31" t="str">
        <f t="shared" si="1"/>
        <v>11:35</v>
      </c>
      <c r="O18" s="33" t="str">
        <f t="shared" si="2"/>
        <v>11:35</v>
      </c>
      <c r="P18" s="33" t="str">
        <f>TEXT(VLOOKUP(F18, '10.29_IT'!$K$5:$N$108, 4, FALSE), "HH:MM")</f>
        <v>11:40</v>
      </c>
      <c r="Q18" s="33" t="str">
        <f t="shared" si="3"/>
        <v>11:55</v>
      </c>
      <c r="R18" s="35" t="str" cm="1">
        <f t="array" ref="R18">IF(VALUE(TEXT(MIN(VALUE(L18:Q18)), "HH:MM"))&lt;VALUE(S18),Q18, TEXT(S18-TIME(0, 5, 0), "HH:MM"))</f>
        <v>10:35</v>
      </c>
      <c r="S18" s="34" t="str">
        <f>TEXT(VLOOKUP(F18, '10.29_IT'!$L$6:$N$111, 3, FALSE), "HH:MM")</f>
        <v>10:40</v>
      </c>
      <c r="T18" s="34" t="str">
        <f t="shared" si="4"/>
        <v>11:00</v>
      </c>
      <c r="U18" s="137" t="str">
        <f>TEXT(VLOOKUP(K18, '10.29_IT'!$M$5:$N$109, 2, FALSE), "HH:MM")</f>
        <v>11:55</v>
      </c>
      <c r="V18" s="142" t="str">
        <f t="shared" si="5"/>
        <v>12:00</v>
      </c>
      <c r="W18" s="143" t="str" cm="1">
        <f t="array" ref="W18">TEXT(MAX(VALUE(O18:V18)), "HH:MM")</f>
        <v>12:00</v>
      </c>
      <c r="X18" s="36" t="s">
        <v>823</v>
      </c>
      <c r="Y18" s="132">
        <v>150000</v>
      </c>
    </row>
    <row r="19" spans="1:25" ht="15" customHeight="1">
      <c r="A19" s="26" t="s">
        <v>168</v>
      </c>
      <c r="B19" s="25" t="s">
        <v>722</v>
      </c>
      <c r="C19" s="46" t="s">
        <v>43</v>
      </c>
      <c r="D19" s="28" t="s">
        <v>40</v>
      </c>
      <c r="E19" s="23" t="s">
        <v>39</v>
      </c>
      <c r="F19" s="25" t="s">
        <v>722</v>
      </c>
      <c r="G19" s="31" t="s">
        <v>566</v>
      </c>
      <c r="H19" s="37" t="s">
        <v>554</v>
      </c>
      <c r="I19" s="36" t="s">
        <v>546</v>
      </c>
      <c r="J19" s="36"/>
      <c r="K19" s="36" t="str">
        <f>F19</f>
        <v>수도권 경영 01</v>
      </c>
      <c r="L19" s="31" t="str">
        <f t="shared" si="0"/>
        <v>08:55</v>
      </c>
      <c r="M19" s="31" t="str">
        <f>TEXT(VLOOKUP(F19, '10.30_일반경영'!$E$6:$N$99, 10, FALSE), "HH:MM")</f>
        <v>09:00</v>
      </c>
      <c r="N19" s="31" t="str">
        <f t="shared" si="1"/>
        <v>09:15</v>
      </c>
      <c r="O19" s="33" t="str">
        <f t="shared" si="2"/>
        <v>09:15</v>
      </c>
      <c r="P19" s="33" t="str">
        <f>TEXT(VLOOKUP(F19, '10.30_일반경영'!$F$6:$N$105, 9, FALSE), "HH:MM")</f>
        <v>09:20</v>
      </c>
      <c r="Q19" s="33" t="str">
        <f t="shared" si="3"/>
        <v>09:35</v>
      </c>
      <c r="R19" s="35" t="str" cm="1">
        <f t="array" ref="R19">IF(VALUE(TEXT(MIN(VALUE(L19:Q19)), "HH:MM"))&lt;VALUE(S19),Q19, TEXT(S19-TIME(0, 5, 0), "HH:MM"))</f>
        <v>09:35</v>
      </c>
      <c r="S19" s="34" t="str">
        <f>TEXT(VLOOKUP(F19, '10.30_일반경영'!$G$6:$N$112, 8, FALSE), "HH:MM")</f>
        <v>09:50</v>
      </c>
      <c r="T19" s="34" t="str">
        <f t="shared" si="4"/>
        <v>10:10</v>
      </c>
      <c r="U19" s="137" t="str">
        <f>TEXT(VLOOKUP(K19, '10.30_일반경영'!$H$5:$N$110, 7, FALSE), "HH:MM")</f>
        <v>10:10</v>
      </c>
      <c r="V19" s="142" t="str">
        <f t="shared" si="5"/>
        <v>10:15</v>
      </c>
      <c r="W19" s="143" t="str" cm="1">
        <f t="array" ref="W19">TEXT(MAX(VALUE(O19:V19)), "HH:MM")</f>
        <v>10:15</v>
      </c>
      <c r="X19" s="36" t="s">
        <v>39</v>
      </c>
      <c r="Y19" s="132">
        <v>50000</v>
      </c>
    </row>
    <row r="20" spans="1:25" ht="15" customHeight="1">
      <c r="A20" s="26" t="s">
        <v>172</v>
      </c>
      <c r="B20" s="25" t="s">
        <v>723</v>
      </c>
      <c r="C20" s="46" t="s">
        <v>43</v>
      </c>
      <c r="D20" s="28" t="s">
        <v>40</v>
      </c>
      <c r="E20" s="23" t="s">
        <v>39</v>
      </c>
      <c r="F20" s="25" t="s">
        <v>723</v>
      </c>
      <c r="G20" s="31" t="s">
        <v>566</v>
      </c>
      <c r="H20" s="37" t="s">
        <v>554</v>
      </c>
      <c r="I20" s="36" t="s">
        <v>546</v>
      </c>
      <c r="J20" s="36"/>
      <c r="K20" s="36" t="str">
        <f>F20</f>
        <v>수도권 경영 02</v>
      </c>
      <c r="L20" s="31" t="str">
        <f t="shared" si="0"/>
        <v>09:15</v>
      </c>
      <c r="M20" s="31" t="str">
        <f>TEXT(VLOOKUP(F20, '10.30_일반경영'!$E$6:$N$99, 10, FALSE), "HH:MM")</f>
        <v>09:20</v>
      </c>
      <c r="N20" s="31" t="str">
        <f t="shared" si="1"/>
        <v>09:35</v>
      </c>
      <c r="O20" s="33" t="str">
        <f t="shared" si="2"/>
        <v>09:35</v>
      </c>
      <c r="P20" s="33" t="str">
        <f>TEXT(VLOOKUP(F20, '10.30_일반경영'!$F$6:$N$105, 9, FALSE), "HH:MM")</f>
        <v>09:40</v>
      </c>
      <c r="Q20" s="33" t="str">
        <f t="shared" si="3"/>
        <v>09:55</v>
      </c>
      <c r="R20" s="35" t="str" cm="1">
        <f t="array" ref="R20">IF(VALUE(TEXT(MIN(VALUE(L20:Q20)), "HH:MM"))&lt;VALUE(S20),Q20, TEXT(S20-TIME(0, 5, 0), "HH:MM"))</f>
        <v>09:55</v>
      </c>
      <c r="S20" s="34" t="str">
        <f>TEXT(VLOOKUP(F20, '10.30_일반경영'!$G$6:$N$112, 8, FALSE), "HH:MM")</f>
        <v>10:15</v>
      </c>
      <c r="T20" s="34" t="str">
        <f t="shared" si="4"/>
        <v>10:35</v>
      </c>
      <c r="U20" s="137" t="str">
        <f>TEXT(VLOOKUP(K20, '10.30_일반경영'!$H$5:$N$110, 7, FALSE), "HH:MM")</f>
        <v>10:35</v>
      </c>
      <c r="V20" s="142" t="str">
        <f t="shared" si="5"/>
        <v>10:40</v>
      </c>
      <c r="W20" s="143" t="str" cm="1">
        <f t="array" ref="W20">TEXT(MAX(VALUE(O20:V20)), "HH:MM")</f>
        <v>10:40</v>
      </c>
      <c r="X20" s="36" t="s">
        <v>39</v>
      </c>
      <c r="Y20" s="132">
        <v>50000</v>
      </c>
    </row>
    <row r="21" spans="1:25" ht="15" customHeight="1">
      <c r="A21" s="26" t="s">
        <v>176</v>
      </c>
      <c r="B21" s="25" t="s">
        <v>724</v>
      </c>
      <c r="C21" s="46" t="s">
        <v>43</v>
      </c>
      <c r="D21" s="28" t="s">
        <v>40</v>
      </c>
      <c r="E21" s="23" t="s">
        <v>39</v>
      </c>
      <c r="F21" s="25" t="s">
        <v>724</v>
      </c>
      <c r="G21" s="31" t="s">
        <v>566</v>
      </c>
      <c r="H21" s="37" t="s">
        <v>554</v>
      </c>
      <c r="I21" s="36" t="s">
        <v>546</v>
      </c>
      <c r="J21" s="36"/>
      <c r="K21" s="36" t="str">
        <f>F21</f>
        <v>수도권 경영 03</v>
      </c>
      <c r="L21" s="31" t="str">
        <f t="shared" si="0"/>
        <v>09:35</v>
      </c>
      <c r="M21" s="31" t="str">
        <f>TEXT(VLOOKUP(F21, '10.30_일반경영'!$E$6:$N$99, 10, FALSE), "HH:MM")</f>
        <v>09:40</v>
      </c>
      <c r="N21" s="31" t="str">
        <f t="shared" si="1"/>
        <v>09:55</v>
      </c>
      <c r="O21" s="33" t="str">
        <f t="shared" si="2"/>
        <v>09:55</v>
      </c>
      <c r="P21" s="33" t="str">
        <f>TEXT(VLOOKUP(F21, '10.30_일반경영'!$F$6:$N$105, 9, FALSE), "HH:MM")</f>
        <v>10:00</v>
      </c>
      <c r="Q21" s="33" t="str">
        <f t="shared" si="3"/>
        <v>10:15</v>
      </c>
      <c r="R21" s="35" t="str" cm="1">
        <f t="array" ref="R21">IF(VALUE(TEXT(MIN(VALUE(L21:Q21)), "HH:MM"))&lt;VALUE(S21),Q21, TEXT(S21-TIME(0, 5, 0), "HH:MM"))</f>
        <v>08:55</v>
      </c>
      <c r="S21" s="34" t="str">
        <f>TEXT(VLOOKUP(F21, '10.30_일반경영'!$G$6:$N$112, 8, FALSE), "HH:MM")</f>
        <v>09:00</v>
      </c>
      <c r="T21" s="34" t="str">
        <f t="shared" si="4"/>
        <v>09:20</v>
      </c>
      <c r="U21" s="137" t="str">
        <f>TEXT(VLOOKUP(K21, '10.30_일반경영'!$H$5:$N$110, 7, FALSE), "HH:MM")</f>
        <v>10:15</v>
      </c>
      <c r="V21" s="142" t="str">
        <f t="shared" si="5"/>
        <v>10:20</v>
      </c>
      <c r="W21" s="143" t="str" cm="1">
        <f t="array" ref="W21">TEXT(MAX(VALUE(O21:V21)), "HH:MM")</f>
        <v>10:20</v>
      </c>
      <c r="X21" s="36" t="s">
        <v>39</v>
      </c>
      <c r="Y21" s="132">
        <v>50000</v>
      </c>
    </row>
    <row r="22" spans="1:25" ht="15" customHeight="1">
      <c r="A22" s="26" t="s">
        <v>180</v>
      </c>
      <c r="B22" s="25" t="s">
        <v>725</v>
      </c>
      <c r="C22" s="46" t="s">
        <v>43</v>
      </c>
      <c r="D22" s="28" t="s">
        <v>40</v>
      </c>
      <c r="E22" s="23" t="s">
        <v>39</v>
      </c>
      <c r="F22" s="25" t="s">
        <v>725</v>
      </c>
      <c r="G22" s="31" t="s">
        <v>566</v>
      </c>
      <c r="H22" s="37" t="s">
        <v>554</v>
      </c>
      <c r="I22" s="36" t="s">
        <v>546</v>
      </c>
      <c r="J22" s="36"/>
      <c r="K22" s="36" t="str">
        <f>F22</f>
        <v>수도권 경영 04</v>
      </c>
      <c r="L22" s="31" t="str">
        <f t="shared" si="0"/>
        <v>09:55</v>
      </c>
      <c r="M22" s="31" t="str">
        <f>TEXT(VLOOKUP(F22, '10.30_일반경영'!$E$6:$N$99, 10, FALSE), "HH:MM")</f>
        <v>10:00</v>
      </c>
      <c r="N22" s="31" t="str">
        <f t="shared" si="1"/>
        <v>10:15</v>
      </c>
      <c r="O22" s="33" t="str">
        <f t="shared" si="2"/>
        <v>10:15</v>
      </c>
      <c r="P22" s="33" t="str">
        <f>TEXT(VLOOKUP(F22, '10.30_일반경영'!$F$6:$N$105, 9, FALSE), "HH:MM")</f>
        <v>10:20</v>
      </c>
      <c r="Q22" s="33" t="str">
        <f t="shared" si="3"/>
        <v>10:35</v>
      </c>
      <c r="R22" s="35" t="str" cm="1">
        <f t="array" ref="R22">IF(VALUE(TEXT(MIN(VALUE(L22:Q22)), "HH:MM"))&lt;VALUE(S22),Q22, TEXT(S22-TIME(0, 5, 0), "HH:MM"))</f>
        <v>09:20</v>
      </c>
      <c r="S22" s="34" t="str">
        <f>TEXT(VLOOKUP(F22, '10.30_일반경영'!$G$6:$N$112, 8, FALSE), "HH:MM")</f>
        <v>09:25</v>
      </c>
      <c r="T22" s="34" t="str">
        <f t="shared" si="4"/>
        <v>09:45</v>
      </c>
      <c r="U22" s="137" t="str">
        <f>TEXT(VLOOKUP(K22, '10.30_일반경영'!$H$5:$N$110, 7, FALSE), "HH:MM")</f>
        <v>10:40</v>
      </c>
      <c r="V22" s="142" t="str">
        <f t="shared" si="5"/>
        <v>10:45</v>
      </c>
      <c r="W22" s="143" t="str" cm="1">
        <f t="array" ref="W22">TEXT(MAX(VALUE(O22:V22)), "HH:MM")</f>
        <v>10:45</v>
      </c>
      <c r="X22" s="36" t="s">
        <v>39</v>
      </c>
      <c r="Y22" s="132">
        <v>50000</v>
      </c>
    </row>
    <row r="23" spans="1:25" ht="15" customHeight="1">
      <c r="A23" s="26" t="s">
        <v>184</v>
      </c>
      <c r="B23" s="25" t="s">
        <v>730</v>
      </c>
      <c r="C23" s="46" t="s">
        <v>43</v>
      </c>
      <c r="D23" s="28" t="s">
        <v>40</v>
      </c>
      <c r="E23" s="23" t="s">
        <v>39</v>
      </c>
      <c r="F23" s="25" t="s">
        <v>730</v>
      </c>
      <c r="G23" s="31" t="s">
        <v>566</v>
      </c>
      <c r="H23" s="37" t="s">
        <v>556</v>
      </c>
      <c r="I23" s="36" t="s">
        <v>546</v>
      </c>
      <c r="J23" s="36"/>
      <c r="K23" s="36" t="str">
        <f>F23</f>
        <v>수도권 경영 05</v>
      </c>
      <c r="L23" s="31" t="str">
        <f t="shared" si="0"/>
        <v>10:15</v>
      </c>
      <c r="M23" s="31" t="str">
        <f>TEXT(VLOOKUP(F23, '10.30_일반경영'!$E$6:$N$99, 10, FALSE), "HH:MM")</f>
        <v>10:20</v>
      </c>
      <c r="N23" s="31" t="str">
        <f t="shared" si="1"/>
        <v>10:35</v>
      </c>
      <c r="O23" s="33" t="str">
        <f t="shared" si="2"/>
        <v>10:35</v>
      </c>
      <c r="P23" s="33" t="str">
        <f>TEXT(VLOOKUP(F23, '10.30_일반경영'!$F$6:$N$105, 9, FALSE), "HH:MM")</f>
        <v>10:40</v>
      </c>
      <c r="Q23" s="33" t="str">
        <f t="shared" si="3"/>
        <v>10:55</v>
      </c>
      <c r="R23" s="35" t="str" cm="1">
        <f t="array" ref="R23">IF(VALUE(TEXT(MIN(VALUE(L23:Q23)), "HH:MM"))&lt;VALUE(S23),Q23, TEXT(S23-TIME(0, 5, 0), "HH:MM"))</f>
        <v>10:55</v>
      </c>
      <c r="S23" s="34" t="str">
        <f>TEXT(VLOOKUP(F23, '10.30_일반경영'!$G$6:$N$112, 8, FALSE), "HH:MM")</f>
        <v>11:05</v>
      </c>
      <c r="T23" s="34" t="str">
        <f t="shared" si="4"/>
        <v>11:25</v>
      </c>
      <c r="U23" s="137" t="str">
        <f>TEXT(VLOOKUP(K23, '10.30_일반경영'!$H$5:$N$110, 7, FALSE), "HH:MM")</f>
        <v>11:25</v>
      </c>
      <c r="V23" s="142" t="str">
        <f t="shared" si="5"/>
        <v>11:30</v>
      </c>
      <c r="W23" s="143" t="str" cm="1">
        <f t="array" ref="W23">TEXT(MAX(VALUE(O23:V23)), "HH:MM")</f>
        <v>11:30</v>
      </c>
      <c r="X23" s="36" t="s">
        <v>39</v>
      </c>
      <c r="Y23" s="132">
        <v>50000</v>
      </c>
    </row>
    <row r="24" spans="1:25" ht="15" customHeight="1">
      <c r="A24" s="26" t="s">
        <v>188</v>
      </c>
      <c r="B24" s="25" t="s">
        <v>731</v>
      </c>
      <c r="C24" s="46" t="s">
        <v>43</v>
      </c>
      <c r="D24" s="28" t="s">
        <v>40</v>
      </c>
      <c r="E24" s="23" t="s">
        <v>39</v>
      </c>
      <c r="F24" s="25" t="s">
        <v>731</v>
      </c>
      <c r="G24" s="31" t="s">
        <v>566</v>
      </c>
      <c r="H24" s="37" t="s">
        <v>556</v>
      </c>
      <c r="I24" s="36" t="s">
        <v>546</v>
      </c>
      <c r="J24" s="36"/>
      <c r="K24" s="36" t="str">
        <f>F24</f>
        <v>수도권 경영 06</v>
      </c>
      <c r="L24" s="31" t="str">
        <f t="shared" si="0"/>
        <v>10:35</v>
      </c>
      <c r="M24" s="31" t="str">
        <f>TEXT(VLOOKUP(F24, '10.30_일반경영'!$E$6:$N$99, 10, FALSE), "HH:MM")</f>
        <v>10:40</v>
      </c>
      <c r="N24" s="31" t="str">
        <f t="shared" si="1"/>
        <v>10:55</v>
      </c>
      <c r="O24" s="33" t="str">
        <f t="shared" si="2"/>
        <v>10:55</v>
      </c>
      <c r="P24" s="33" t="str">
        <f>TEXT(VLOOKUP(F24, '10.30_일반경영'!$F$6:$N$105, 9, FALSE), "HH:MM")</f>
        <v>11:00</v>
      </c>
      <c r="Q24" s="33" t="str">
        <f t="shared" si="3"/>
        <v>11:15</v>
      </c>
      <c r="R24" s="35" t="str" cm="1">
        <f t="array" ref="R24">IF(VALUE(TEXT(MIN(VALUE(L24:Q24)), "HH:MM"))&lt;VALUE(S24),Q24, TEXT(S24-TIME(0, 5, 0), "HH:MM"))</f>
        <v>11:15</v>
      </c>
      <c r="S24" s="34" t="str">
        <f>TEXT(VLOOKUP(F24, '10.30_일반경영'!$G$6:$N$112, 8, FALSE), "HH:MM")</f>
        <v>11:30</v>
      </c>
      <c r="T24" s="34" t="str">
        <f t="shared" si="4"/>
        <v>11:50</v>
      </c>
      <c r="U24" s="137" t="str">
        <f>TEXT(VLOOKUP(K24, '10.30_일반경영'!$H$5:$N$110, 7, FALSE), "HH:MM")</f>
        <v>11:50</v>
      </c>
      <c r="V24" s="142" t="str">
        <f t="shared" si="5"/>
        <v>11:55</v>
      </c>
      <c r="W24" s="143" t="str" cm="1">
        <f t="array" ref="W24">TEXT(MAX(VALUE(O24:V24)), "HH:MM")</f>
        <v>11:55</v>
      </c>
      <c r="X24" s="36" t="s">
        <v>39</v>
      </c>
      <c r="Y24" s="132">
        <v>50000</v>
      </c>
    </row>
    <row r="25" spans="1:25" ht="15" customHeight="1">
      <c r="A25" s="26" t="s">
        <v>192</v>
      </c>
      <c r="B25" s="25" t="s">
        <v>732</v>
      </c>
      <c r="C25" s="46" t="s">
        <v>43</v>
      </c>
      <c r="D25" s="28" t="s">
        <v>40</v>
      </c>
      <c r="E25" s="23" t="s">
        <v>39</v>
      </c>
      <c r="F25" s="25" t="s">
        <v>732</v>
      </c>
      <c r="G25" s="31" t="s">
        <v>566</v>
      </c>
      <c r="H25" s="37" t="s">
        <v>556</v>
      </c>
      <c r="I25" s="36" t="s">
        <v>546</v>
      </c>
      <c r="J25" s="36"/>
      <c r="K25" s="36" t="str">
        <f>F25</f>
        <v>수도권 경영 07</v>
      </c>
      <c r="L25" s="31" t="str">
        <f t="shared" si="0"/>
        <v>10:55</v>
      </c>
      <c r="M25" s="31" t="str">
        <f>TEXT(VLOOKUP(F25, '10.30_일반경영'!$E$6:$N$99, 10, FALSE), "HH:MM")</f>
        <v>11:00</v>
      </c>
      <c r="N25" s="31" t="str">
        <f t="shared" si="1"/>
        <v>11:15</v>
      </c>
      <c r="O25" s="33" t="str">
        <f t="shared" si="2"/>
        <v>11:15</v>
      </c>
      <c r="P25" s="33" t="str">
        <f>TEXT(VLOOKUP(F25, '10.30_일반경영'!$F$6:$N$105, 9, FALSE), "HH:MM")</f>
        <v>11:20</v>
      </c>
      <c r="Q25" s="33" t="str">
        <f t="shared" si="3"/>
        <v>11:35</v>
      </c>
      <c r="R25" s="35" t="str" cm="1">
        <f t="array" ref="R25">IF(VALUE(TEXT(MIN(VALUE(L25:Q25)), "HH:MM"))&lt;VALUE(S25),Q25, TEXT(S25-TIME(0, 5, 0), "HH:MM"))</f>
        <v>11:35</v>
      </c>
      <c r="S25" s="34" t="str">
        <f>TEXT(VLOOKUP(F25, '10.30_일반경영'!$G$6:$N$112, 8, FALSE), "HH:MM")</f>
        <v>11:55</v>
      </c>
      <c r="T25" s="34" t="str">
        <f t="shared" si="4"/>
        <v>12:15</v>
      </c>
      <c r="U25" s="137" t="str">
        <f>TEXT(VLOOKUP(K25, '10.30_일반경영'!$H$5:$N$110, 7, FALSE), "HH:MM")</f>
        <v>12:15</v>
      </c>
      <c r="V25" s="142" t="str">
        <f t="shared" si="5"/>
        <v>12:20</v>
      </c>
      <c r="W25" s="143" t="str" cm="1">
        <f t="array" ref="W25">TEXT(MAX(VALUE(O25:V25)), "HH:MM")</f>
        <v>12:20</v>
      </c>
      <c r="X25" s="36" t="s">
        <v>39</v>
      </c>
      <c r="Y25" s="132">
        <v>50000</v>
      </c>
    </row>
    <row r="26" spans="1:25" ht="15" customHeight="1">
      <c r="A26" s="26" t="s">
        <v>196</v>
      </c>
      <c r="B26" s="25" t="s">
        <v>733</v>
      </c>
      <c r="C26" s="46" t="s">
        <v>43</v>
      </c>
      <c r="D26" s="28" t="s">
        <v>40</v>
      </c>
      <c r="E26" s="23" t="s">
        <v>39</v>
      </c>
      <c r="F26" s="25" t="s">
        <v>733</v>
      </c>
      <c r="G26" s="31" t="s">
        <v>566</v>
      </c>
      <c r="H26" s="37" t="s">
        <v>556</v>
      </c>
      <c r="I26" s="36" t="s">
        <v>546</v>
      </c>
      <c r="J26" s="36"/>
      <c r="K26" s="36" t="str">
        <f>F26</f>
        <v>수도권 경영 08</v>
      </c>
      <c r="L26" s="31" t="str">
        <f t="shared" si="0"/>
        <v>11:15</v>
      </c>
      <c r="M26" s="31" t="str">
        <f>TEXT(VLOOKUP(F26, '10.30_일반경영'!$E$6:$N$99, 10, FALSE), "HH:MM")</f>
        <v>11:20</v>
      </c>
      <c r="N26" s="31" t="str">
        <f t="shared" si="1"/>
        <v>11:35</v>
      </c>
      <c r="O26" s="33" t="str">
        <f t="shared" si="2"/>
        <v>11:35</v>
      </c>
      <c r="P26" s="33" t="str">
        <f>TEXT(VLOOKUP(F26, '10.30_일반경영'!$F$6:$N$105, 9, FALSE), "HH:MM")</f>
        <v>11:40</v>
      </c>
      <c r="Q26" s="33" t="str">
        <f t="shared" si="3"/>
        <v>11:55</v>
      </c>
      <c r="R26" s="35" t="str" cm="1">
        <f t="array" ref="R26">IF(VALUE(TEXT(MIN(VALUE(L26:Q26)), "HH:MM"))&lt;VALUE(S26),Q26, TEXT(S26-TIME(0, 5, 0), "HH:MM"))</f>
        <v>10:35</v>
      </c>
      <c r="S26" s="34" t="str">
        <f>TEXT(VLOOKUP(F26, '10.30_일반경영'!$G$6:$N$112, 8, FALSE), "HH:MM")</f>
        <v>10:40</v>
      </c>
      <c r="T26" s="34" t="str">
        <f t="shared" si="4"/>
        <v>11:00</v>
      </c>
      <c r="U26" s="137" t="str">
        <f>TEXT(VLOOKUP(K26, '10.30_일반경영'!$H$5:$N$110, 7, FALSE), "HH:MM")</f>
        <v>11:55</v>
      </c>
      <c r="V26" s="142" t="str">
        <f t="shared" si="5"/>
        <v>12:00</v>
      </c>
      <c r="W26" s="143" t="str" cm="1">
        <f t="array" ref="W26">TEXT(MAX(VALUE(O26:V26)), "HH:MM")</f>
        <v>12:00</v>
      </c>
      <c r="X26" s="36" t="s">
        <v>39</v>
      </c>
      <c r="Y26" s="132">
        <v>50000</v>
      </c>
    </row>
    <row r="27" spans="1:25" ht="15" customHeight="1">
      <c r="A27" s="26" t="s">
        <v>200</v>
      </c>
      <c r="B27" s="25" t="s">
        <v>738</v>
      </c>
      <c r="C27" s="46" t="s">
        <v>43</v>
      </c>
      <c r="D27" s="28" t="s">
        <v>40</v>
      </c>
      <c r="E27" s="23" t="s">
        <v>39</v>
      </c>
      <c r="F27" s="25" t="s">
        <v>738</v>
      </c>
      <c r="G27" s="31" t="s">
        <v>566</v>
      </c>
      <c r="H27" s="37" t="s">
        <v>560</v>
      </c>
      <c r="I27" s="36" t="s">
        <v>546</v>
      </c>
      <c r="J27" s="36"/>
      <c r="K27" s="36" t="str">
        <f>F27</f>
        <v>수도권 경영 09</v>
      </c>
      <c r="L27" s="31" t="str">
        <f t="shared" si="0"/>
        <v>13:05</v>
      </c>
      <c r="M27" s="31" t="str">
        <f>TEXT(VLOOKUP(F27, '10.30_일반경영'!$E$6:$N$99, 10, FALSE), "HH:MM")</f>
        <v>13:10</v>
      </c>
      <c r="N27" s="31" t="str">
        <f t="shared" si="1"/>
        <v>13:25</v>
      </c>
      <c r="O27" s="33" t="str">
        <f t="shared" si="2"/>
        <v>13:25</v>
      </c>
      <c r="P27" s="33" t="str">
        <f>TEXT(VLOOKUP(F27, '10.30_일반경영'!$F$6:$N$105, 9, FALSE), "HH:MM")</f>
        <v>13:30</v>
      </c>
      <c r="Q27" s="33" t="str">
        <f t="shared" si="3"/>
        <v>13:45</v>
      </c>
      <c r="R27" s="35" t="str" cm="1">
        <f t="array" ref="R27">IF(VALUE(TEXT(MIN(VALUE(L27:Q27)), "HH:MM"))&lt;VALUE(S27),Q27, TEXT(S27-TIME(0, 5, 0), "HH:MM"))</f>
        <v>13:45</v>
      </c>
      <c r="S27" s="34" t="str">
        <f>TEXT(VLOOKUP(F27, '10.30_일반경영'!$G$6:$N$112, 8, FALSE), "HH:MM")</f>
        <v>14:00</v>
      </c>
      <c r="T27" s="34" t="str">
        <f t="shared" si="4"/>
        <v>14:20</v>
      </c>
      <c r="U27" s="137" t="str">
        <f>TEXT(VLOOKUP(K27, '10.30_일반경영'!$H$5:$N$110, 7, FALSE), "HH:MM")</f>
        <v>14:20</v>
      </c>
      <c r="V27" s="142" t="str">
        <f t="shared" si="5"/>
        <v>14:25</v>
      </c>
      <c r="W27" s="143" t="str" cm="1">
        <f t="array" ref="W27">TEXT(MAX(VALUE(O27:V27)), "HH:MM")</f>
        <v>14:25</v>
      </c>
      <c r="X27" s="36" t="s">
        <v>39</v>
      </c>
      <c r="Y27" s="132">
        <v>50000</v>
      </c>
    </row>
    <row r="28" spans="1:25" ht="15" customHeight="1">
      <c r="A28" s="26" t="s">
        <v>204</v>
      </c>
      <c r="B28" s="25" t="s">
        <v>739</v>
      </c>
      <c r="C28" s="46" t="s">
        <v>43</v>
      </c>
      <c r="D28" s="28" t="s">
        <v>40</v>
      </c>
      <c r="E28" s="23" t="s">
        <v>39</v>
      </c>
      <c r="F28" s="25" t="s">
        <v>739</v>
      </c>
      <c r="G28" s="31" t="s">
        <v>566</v>
      </c>
      <c r="H28" s="37" t="s">
        <v>560</v>
      </c>
      <c r="I28" s="36" t="s">
        <v>546</v>
      </c>
      <c r="J28" s="36"/>
      <c r="K28" s="36" t="str">
        <f>F28</f>
        <v>수도권 경영 10</v>
      </c>
      <c r="L28" s="31" t="str">
        <f t="shared" si="0"/>
        <v>13:25</v>
      </c>
      <c r="M28" s="31" t="str">
        <f>TEXT(VLOOKUP(F28, '10.30_일반경영'!$E$6:$N$99, 10, FALSE), "HH:MM")</f>
        <v>13:30</v>
      </c>
      <c r="N28" s="31" t="str">
        <f t="shared" si="1"/>
        <v>13:45</v>
      </c>
      <c r="O28" s="33" t="str">
        <f t="shared" si="2"/>
        <v>13:45</v>
      </c>
      <c r="P28" s="33" t="str">
        <f>TEXT(VLOOKUP(F28, '10.30_일반경영'!$F$6:$N$105, 9, FALSE), "HH:MM")</f>
        <v>13:50</v>
      </c>
      <c r="Q28" s="33" t="str">
        <f t="shared" si="3"/>
        <v>14:05</v>
      </c>
      <c r="R28" s="35" t="str" cm="1">
        <f t="array" ref="R28">IF(VALUE(TEXT(MIN(VALUE(L28:Q28)), "HH:MM"))&lt;VALUE(S28),Q28, TEXT(S28-TIME(0, 5, 0), "HH:MM"))</f>
        <v>14:05</v>
      </c>
      <c r="S28" s="34" t="str">
        <f>TEXT(VLOOKUP(F28, '10.30_일반경영'!$G$6:$N$112, 8, FALSE), "HH:MM")</f>
        <v>14:25</v>
      </c>
      <c r="T28" s="34" t="str">
        <f t="shared" si="4"/>
        <v>14:45</v>
      </c>
      <c r="U28" s="137" t="str">
        <f>TEXT(VLOOKUP(K28, '10.30_일반경영'!$H$5:$N$110, 7, FALSE), "HH:MM")</f>
        <v>14:45</v>
      </c>
      <c r="V28" s="142" t="str">
        <f t="shared" si="5"/>
        <v>14:50</v>
      </c>
      <c r="W28" s="143" t="str" cm="1">
        <f t="array" ref="W28">TEXT(MAX(VALUE(O28:V28)), "HH:MM")</f>
        <v>14:50</v>
      </c>
      <c r="X28" s="36" t="s">
        <v>39</v>
      </c>
      <c r="Y28" s="132">
        <v>50000</v>
      </c>
    </row>
    <row r="29" spans="1:25" ht="15" customHeight="1">
      <c r="A29" s="26" t="s">
        <v>208</v>
      </c>
      <c r="B29" s="25" t="s">
        <v>740</v>
      </c>
      <c r="C29" s="46" t="s">
        <v>43</v>
      </c>
      <c r="D29" s="28" t="s">
        <v>40</v>
      </c>
      <c r="E29" s="23" t="s">
        <v>39</v>
      </c>
      <c r="F29" s="25" t="s">
        <v>740</v>
      </c>
      <c r="G29" s="31" t="s">
        <v>566</v>
      </c>
      <c r="H29" s="37" t="s">
        <v>560</v>
      </c>
      <c r="I29" s="36" t="s">
        <v>546</v>
      </c>
      <c r="J29" s="36"/>
      <c r="K29" s="36" t="str">
        <f>F29</f>
        <v>수도권 경영 11</v>
      </c>
      <c r="L29" s="31" t="str">
        <f t="shared" si="0"/>
        <v>13:45</v>
      </c>
      <c r="M29" s="31" t="str">
        <f>TEXT(VLOOKUP(F29, '10.30_일반경영'!$E$6:$N$99, 10, FALSE), "HH:MM")</f>
        <v>13:50</v>
      </c>
      <c r="N29" s="31" t="str">
        <f t="shared" si="1"/>
        <v>14:05</v>
      </c>
      <c r="O29" s="33" t="str">
        <f t="shared" si="2"/>
        <v>14:05</v>
      </c>
      <c r="P29" s="33" t="str">
        <f>TEXT(VLOOKUP(F29, '10.30_일반경영'!$F$6:$N$105, 9, FALSE), "HH:MM")</f>
        <v>14:10</v>
      </c>
      <c r="Q29" s="33" t="str">
        <f t="shared" si="3"/>
        <v>14:25</v>
      </c>
      <c r="R29" s="35" t="str" cm="1">
        <f t="array" ref="R29">IF(VALUE(TEXT(MIN(VALUE(L29:Q29)), "HH:MM"))&lt;VALUE(S29),Q29, TEXT(S29-TIME(0, 5, 0), "HH:MM"))</f>
        <v>13:05</v>
      </c>
      <c r="S29" s="34" t="str">
        <f>TEXT(VLOOKUP(F29, '10.30_일반경영'!$G$6:$N$112, 8, FALSE), "HH:MM")</f>
        <v>13:10</v>
      </c>
      <c r="T29" s="34" t="str">
        <f t="shared" si="4"/>
        <v>13:30</v>
      </c>
      <c r="U29" s="137" t="str">
        <f>TEXT(VLOOKUP(K29, '10.30_일반경영'!$H$5:$N$110, 7, FALSE), "HH:MM")</f>
        <v>14:25</v>
      </c>
      <c r="V29" s="142" t="str">
        <f t="shared" si="5"/>
        <v>14:30</v>
      </c>
      <c r="W29" s="143" t="str" cm="1">
        <f t="array" ref="W29">TEXT(MAX(VALUE(O29:V29)), "HH:MM")</f>
        <v>14:30</v>
      </c>
      <c r="X29" s="36" t="s">
        <v>39</v>
      </c>
      <c r="Y29" s="132">
        <v>50000</v>
      </c>
    </row>
    <row r="30" spans="1:25" ht="15" customHeight="1">
      <c r="A30" s="26" t="s">
        <v>212</v>
      </c>
      <c r="B30" s="25" t="s">
        <v>741</v>
      </c>
      <c r="C30" s="46" t="s">
        <v>43</v>
      </c>
      <c r="D30" s="28" t="s">
        <v>40</v>
      </c>
      <c r="E30" s="23" t="s">
        <v>39</v>
      </c>
      <c r="F30" s="25" t="s">
        <v>741</v>
      </c>
      <c r="G30" s="31" t="s">
        <v>566</v>
      </c>
      <c r="H30" s="37" t="s">
        <v>560</v>
      </c>
      <c r="I30" s="36" t="s">
        <v>546</v>
      </c>
      <c r="J30" s="36"/>
      <c r="K30" s="36" t="str">
        <f>F30</f>
        <v>수도권 경영 12</v>
      </c>
      <c r="L30" s="31" t="str">
        <f t="shared" si="0"/>
        <v>14:05</v>
      </c>
      <c r="M30" s="31" t="str">
        <f>TEXT(VLOOKUP(F30, '10.30_일반경영'!$E$6:$N$99, 10, FALSE), "HH:MM")</f>
        <v>14:10</v>
      </c>
      <c r="N30" s="31" t="str">
        <f t="shared" si="1"/>
        <v>14:25</v>
      </c>
      <c r="O30" s="33" t="str">
        <f t="shared" si="2"/>
        <v>14:25</v>
      </c>
      <c r="P30" s="33" t="str">
        <f>TEXT(VLOOKUP(F30, '10.30_일반경영'!$F$6:$N$105, 9, FALSE), "HH:MM")</f>
        <v>14:30</v>
      </c>
      <c r="Q30" s="33" t="str">
        <f t="shared" si="3"/>
        <v>14:45</v>
      </c>
      <c r="R30" s="35" t="str" cm="1">
        <f t="array" ref="R30">IF(VALUE(TEXT(MIN(VALUE(L30:Q30)), "HH:MM"))&lt;VALUE(S30),Q30, TEXT(S30-TIME(0, 5, 0), "HH:MM"))</f>
        <v>13:30</v>
      </c>
      <c r="S30" s="34" t="str">
        <f>TEXT(VLOOKUP(F30, '10.30_일반경영'!$G$6:$N$112, 8, FALSE), "HH:MM")</f>
        <v>13:35</v>
      </c>
      <c r="T30" s="34" t="str">
        <f t="shared" si="4"/>
        <v>13:55</v>
      </c>
      <c r="U30" s="137" t="str">
        <f>TEXT(VLOOKUP(K30, '10.30_일반경영'!$H$5:$N$110, 7, FALSE), "HH:MM")</f>
        <v>14:50</v>
      </c>
      <c r="V30" s="142" t="str">
        <f t="shared" si="5"/>
        <v>14:55</v>
      </c>
      <c r="W30" s="143" t="str" cm="1">
        <f t="array" ref="W30">TEXT(MAX(VALUE(O30:V30)), "HH:MM")</f>
        <v>14:55</v>
      </c>
      <c r="X30" s="36" t="s">
        <v>39</v>
      </c>
      <c r="Y30" s="132">
        <v>50000</v>
      </c>
    </row>
    <row r="31" spans="1:25" ht="15" customHeight="1">
      <c r="A31" s="26" t="s">
        <v>216</v>
      </c>
      <c r="B31" s="25" t="s">
        <v>746</v>
      </c>
      <c r="C31" s="46" t="s">
        <v>43</v>
      </c>
      <c r="D31" s="28" t="s">
        <v>40</v>
      </c>
      <c r="E31" s="23" t="s">
        <v>39</v>
      </c>
      <c r="F31" s="25" t="s">
        <v>746</v>
      </c>
      <c r="G31" s="31" t="s">
        <v>566</v>
      </c>
      <c r="H31" s="37" t="s">
        <v>561</v>
      </c>
      <c r="I31" s="36" t="s">
        <v>546</v>
      </c>
      <c r="J31" s="36"/>
      <c r="K31" s="36" t="str">
        <f>F31</f>
        <v>수도권 경영 13</v>
      </c>
      <c r="L31" s="31" t="str">
        <f t="shared" si="0"/>
        <v>14:25</v>
      </c>
      <c r="M31" s="31" t="str">
        <f>TEXT(VLOOKUP(F31, '10.30_일반경영'!$E$6:$N$99, 10, FALSE), "HH:MM")</f>
        <v>14:30</v>
      </c>
      <c r="N31" s="31" t="str">
        <f t="shared" si="1"/>
        <v>14:45</v>
      </c>
      <c r="O31" s="33" t="str">
        <f t="shared" si="2"/>
        <v>14:45</v>
      </c>
      <c r="P31" s="33" t="str">
        <f>TEXT(VLOOKUP(F31, '10.30_일반경영'!$F$6:$N$105, 9, FALSE), "HH:MM")</f>
        <v>14:50</v>
      </c>
      <c r="Q31" s="33" t="str">
        <f t="shared" si="3"/>
        <v>15:05</v>
      </c>
      <c r="R31" s="35" t="str" cm="1">
        <f t="array" ref="R31">IF(VALUE(TEXT(MIN(VALUE(L31:Q31)), "HH:MM"))&lt;VALUE(S31),Q31, TEXT(S31-TIME(0, 5, 0), "HH:MM"))</f>
        <v>15:05</v>
      </c>
      <c r="S31" s="34" t="str">
        <f>TEXT(VLOOKUP(F31, '10.30_일반경영'!$G$6:$N$112, 8, FALSE), "HH:MM")</f>
        <v>15:15</v>
      </c>
      <c r="T31" s="34" t="str">
        <f t="shared" si="4"/>
        <v>15:35</v>
      </c>
      <c r="U31" s="137" t="str">
        <f>TEXT(VLOOKUP(K31, '10.30_일반경영'!$H$5:$N$110, 7, FALSE), "HH:MM")</f>
        <v>15:35</v>
      </c>
      <c r="V31" s="142" t="str">
        <f t="shared" si="5"/>
        <v>15:40</v>
      </c>
      <c r="W31" s="143" t="str" cm="1">
        <f t="array" ref="W31">TEXT(MAX(VALUE(O31:V31)), "HH:MM")</f>
        <v>15:40</v>
      </c>
      <c r="X31" s="36" t="s">
        <v>39</v>
      </c>
      <c r="Y31" s="132">
        <v>50000</v>
      </c>
    </row>
    <row r="32" spans="1:25" ht="15" customHeight="1">
      <c r="A32" s="26" t="s">
        <v>220</v>
      </c>
      <c r="B32" s="25" t="s">
        <v>747</v>
      </c>
      <c r="C32" s="46" t="s">
        <v>43</v>
      </c>
      <c r="D32" s="28" t="s">
        <v>40</v>
      </c>
      <c r="E32" s="23" t="s">
        <v>39</v>
      </c>
      <c r="F32" s="25" t="s">
        <v>747</v>
      </c>
      <c r="G32" s="31" t="s">
        <v>566</v>
      </c>
      <c r="H32" s="37" t="s">
        <v>561</v>
      </c>
      <c r="I32" s="36" t="s">
        <v>546</v>
      </c>
      <c r="J32" s="36"/>
      <c r="K32" s="36" t="str">
        <f>F32</f>
        <v>수도권 경영 14</v>
      </c>
      <c r="L32" s="31" t="str">
        <f t="shared" si="0"/>
        <v>14:45</v>
      </c>
      <c r="M32" s="31" t="str">
        <f>TEXT(VLOOKUP(F32, '10.30_일반경영'!$E$6:$N$99, 10, FALSE), "HH:MM")</f>
        <v>14:50</v>
      </c>
      <c r="N32" s="31" t="str">
        <f t="shared" si="1"/>
        <v>15:05</v>
      </c>
      <c r="O32" s="33" t="str">
        <f t="shared" si="2"/>
        <v>15:05</v>
      </c>
      <c r="P32" s="33" t="str">
        <f>TEXT(VLOOKUP(F32, '10.30_일반경영'!$F$6:$N$105, 9, FALSE), "HH:MM")</f>
        <v>15:10</v>
      </c>
      <c r="Q32" s="33" t="str">
        <f t="shared" si="3"/>
        <v>15:25</v>
      </c>
      <c r="R32" s="35" t="str" cm="1">
        <f t="array" ref="R32">IF(VALUE(TEXT(MIN(VALUE(L32:Q32)), "HH:MM"))&lt;VALUE(S32),Q32, TEXT(S32-TIME(0, 5, 0), "HH:MM"))</f>
        <v>15:25</v>
      </c>
      <c r="S32" s="34" t="str">
        <f>TEXT(VLOOKUP(F32, '10.30_일반경영'!$G$6:$N$112, 8, FALSE), "HH:MM")</f>
        <v>15:40</v>
      </c>
      <c r="T32" s="34" t="str">
        <f t="shared" si="4"/>
        <v>16:00</v>
      </c>
      <c r="U32" s="137" t="str">
        <f>TEXT(VLOOKUP(K32, '10.30_일반경영'!$H$5:$N$110, 7, FALSE), "HH:MM")</f>
        <v>16:00</v>
      </c>
      <c r="V32" s="142" t="str">
        <f t="shared" si="5"/>
        <v>16:05</v>
      </c>
      <c r="W32" s="143" t="str" cm="1">
        <f t="array" ref="W32">TEXT(MAX(VALUE(O32:V32)), "HH:MM")</f>
        <v>16:05</v>
      </c>
      <c r="X32" s="36" t="s">
        <v>819</v>
      </c>
      <c r="Y32" s="132">
        <v>50000</v>
      </c>
    </row>
    <row r="33" spans="1:25" ht="15" customHeight="1">
      <c r="A33" s="26" t="s">
        <v>224</v>
      </c>
      <c r="B33" s="25" t="s">
        <v>748</v>
      </c>
      <c r="C33" s="46" t="s">
        <v>43</v>
      </c>
      <c r="D33" s="28" t="s">
        <v>40</v>
      </c>
      <c r="E33" s="23" t="s">
        <v>39</v>
      </c>
      <c r="F33" s="25" t="s">
        <v>748</v>
      </c>
      <c r="G33" s="31" t="s">
        <v>566</v>
      </c>
      <c r="H33" s="37" t="s">
        <v>561</v>
      </c>
      <c r="I33" s="36" t="s">
        <v>546</v>
      </c>
      <c r="J33" s="36"/>
      <c r="K33" s="36" t="str">
        <f>F33</f>
        <v>수도권 경영 15</v>
      </c>
      <c r="L33" s="31" t="str">
        <f t="shared" si="0"/>
        <v>15:05</v>
      </c>
      <c r="M33" s="31" t="str">
        <f>TEXT(VLOOKUP(F33, '10.30_일반경영'!$E$6:$N$99, 10, FALSE), "HH:MM")</f>
        <v>15:10</v>
      </c>
      <c r="N33" s="31" t="str">
        <f t="shared" si="1"/>
        <v>15:25</v>
      </c>
      <c r="O33" s="33" t="str">
        <f t="shared" si="2"/>
        <v>15:25</v>
      </c>
      <c r="P33" s="33" t="str">
        <f>TEXT(VLOOKUP(F33, '10.30_일반경영'!$F$6:$N$105, 9, FALSE), "HH:MM")</f>
        <v>15:30</v>
      </c>
      <c r="Q33" s="33" t="str">
        <f t="shared" si="3"/>
        <v>15:45</v>
      </c>
      <c r="R33" s="35" t="str" cm="1">
        <f t="array" ref="R33">IF(VALUE(TEXT(MIN(VALUE(L33:Q33)), "HH:MM"))&lt;VALUE(S33),Q33, TEXT(S33-TIME(0, 5, 0), "HH:MM"))</f>
        <v>15:45</v>
      </c>
      <c r="S33" s="34" t="str">
        <f>TEXT(VLOOKUP(F33, '10.30_일반경영'!$G$6:$N$112, 8, FALSE), "HH:MM")</f>
        <v>16:05</v>
      </c>
      <c r="T33" s="34" t="str">
        <f t="shared" si="4"/>
        <v>16:25</v>
      </c>
      <c r="U33" s="137" t="str">
        <f>TEXT(VLOOKUP(K33, '10.30_일반경영'!$H$5:$N$110, 7, FALSE), "HH:MM")</f>
        <v>16:25</v>
      </c>
      <c r="V33" s="142" t="str">
        <f t="shared" si="5"/>
        <v>16:30</v>
      </c>
      <c r="W33" s="143" t="str" cm="1">
        <f t="array" ref="W33">TEXT(MAX(VALUE(O33:V33)), "HH:MM")</f>
        <v>16:30</v>
      </c>
      <c r="X33" s="36" t="s">
        <v>819</v>
      </c>
      <c r="Y33" s="132">
        <v>50000</v>
      </c>
    </row>
    <row r="34" spans="1:25" ht="15" customHeight="1">
      <c r="A34" s="26" t="s">
        <v>228</v>
      </c>
      <c r="B34" s="25" t="s">
        <v>749</v>
      </c>
      <c r="C34" s="46" t="s">
        <v>43</v>
      </c>
      <c r="D34" s="28" t="s">
        <v>40</v>
      </c>
      <c r="E34" s="23" t="s">
        <v>39</v>
      </c>
      <c r="F34" s="25" t="s">
        <v>749</v>
      </c>
      <c r="G34" s="31" t="s">
        <v>566</v>
      </c>
      <c r="H34" s="37" t="s">
        <v>561</v>
      </c>
      <c r="I34" s="36" t="s">
        <v>546</v>
      </c>
      <c r="J34" s="36"/>
      <c r="K34" s="36" t="str">
        <f>F34</f>
        <v>수도권 경영 16</v>
      </c>
      <c r="L34" s="31" t="str">
        <f t="shared" si="0"/>
        <v>15:25</v>
      </c>
      <c r="M34" s="31" t="str">
        <f>TEXT(VLOOKUP(F34, '10.30_일반경영'!$E$6:$N$99, 10, FALSE), "HH:MM")</f>
        <v>15:30</v>
      </c>
      <c r="N34" s="31" t="str">
        <f t="shared" si="1"/>
        <v>15:45</v>
      </c>
      <c r="O34" s="33" t="str">
        <f t="shared" si="2"/>
        <v>15:45</v>
      </c>
      <c r="P34" s="33" t="str">
        <f>TEXT(VLOOKUP(F34, '10.30_일반경영'!$F$6:$N$105, 9, FALSE), "HH:MM")</f>
        <v>15:50</v>
      </c>
      <c r="Q34" s="33" t="str">
        <f t="shared" si="3"/>
        <v>16:05</v>
      </c>
      <c r="R34" s="35" t="str" cm="1">
        <f t="array" ref="R34">IF(VALUE(TEXT(MIN(VALUE(L34:Q34)), "HH:MM"))&lt;VALUE(S34),Q34, TEXT(S34-TIME(0, 5, 0), "HH:MM"))</f>
        <v>14:45</v>
      </c>
      <c r="S34" s="34" t="str">
        <f>TEXT(VLOOKUP(F34, '10.30_일반경영'!$G$6:$N$112, 8, FALSE), "HH:MM")</f>
        <v>14:50</v>
      </c>
      <c r="T34" s="34" t="str">
        <f t="shared" si="4"/>
        <v>15:10</v>
      </c>
      <c r="U34" s="137" t="str">
        <f>TEXT(VLOOKUP(K34, '10.30_일반경영'!$H$5:$N$110, 7, FALSE), "HH:MM")</f>
        <v>16:05</v>
      </c>
      <c r="V34" s="142" t="str">
        <f t="shared" si="5"/>
        <v>16:10</v>
      </c>
      <c r="W34" s="143" t="str" cm="1">
        <f t="array" ref="W34">TEXT(MAX(VALUE(O34:V34)), "HH:MM")</f>
        <v>16:10</v>
      </c>
      <c r="X34" s="36" t="s">
        <v>826</v>
      </c>
      <c r="Y34" s="132">
        <v>50000</v>
      </c>
    </row>
    <row r="35" spans="1:25" ht="15" customHeight="1">
      <c r="A35" s="26" t="s">
        <v>232</v>
      </c>
      <c r="B35" s="25" t="s">
        <v>754</v>
      </c>
      <c r="C35" s="46" t="s">
        <v>43</v>
      </c>
      <c r="D35" s="28" t="s">
        <v>40</v>
      </c>
      <c r="E35" s="23" t="s">
        <v>39</v>
      </c>
      <c r="F35" s="25" t="s">
        <v>754</v>
      </c>
      <c r="G35" s="31" t="s">
        <v>566</v>
      </c>
      <c r="H35" s="37" t="s">
        <v>562</v>
      </c>
      <c r="I35" s="36" t="s">
        <v>546</v>
      </c>
      <c r="J35" s="36"/>
      <c r="K35" s="36" t="str">
        <f>F35</f>
        <v>수도권 경영 17</v>
      </c>
      <c r="L35" s="31" t="str">
        <f t="shared" ref="L35:L66" si="6">TEXT(M35-TIME(0, 5, 0), "HH:MM")</f>
        <v>15:45</v>
      </c>
      <c r="M35" s="31" t="str">
        <f>TEXT(VLOOKUP(F35, '10.30_일반경영'!$E$6:$N$99, 10, FALSE), "HH:MM")</f>
        <v>15:50</v>
      </c>
      <c r="N35" s="31" t="str">
        <f t="shared" ref="N35:N66" si="7">TEXT(M35+TIME(0, 15, 0), "HH:MM")</f>
        <v>16:05</v>
      </c>
      <c r="O35" s="33" t="str">
        <f t="shared" si="2"/>
        <v>16:05</v>
      </c>
      <c r="P35" s="33" t="str">
        <f>TEXT(VLOOKUP(F35, '10.30_일반경영'!$F$6:$N$105, 9, FALSE), "HH:MM")</f>
        <v>16:10</v>
      </c>
      <c r="Q35" s="33" t="str">
        <f t="shared" ref="Q35:Q66" si="8">TEXT(P35+TIME(0, 15, 0), "HH:MM")</f>
        <v>16:25</v>
      </c>
      <c r="R35" s="35" t="str" cm="1">
        <f t="array" ref="R35">IF(VALUE(TEXT(MIN(VALUE(L35:Q35)), "HH:MM"))&lt;VALUE(S35),Q35, TEXT(S35-TIME(0, 5, 0), "HH:MM"))</f>
        <v>16:25</v>
      </c>
      <c r="S35" s="34" t="str">
        <f>TEXT(VLOOKUP(F35, '10.30_일반경영'!$G$6:$N$112, 8, FALSE), "HH:MM")</f>
        <v>16:30</v>
      </c>
      <c r="T35" s="34" t="str">
        <f t="shared" ref="T35:T66" si="9">TEXT(S35+TIME(0, 20, 0), "HH:MM")</f>
        <v>16:50</v>
      </c>
      <c r="U35" s="137" t="str">
        <f>TEXT(VLOOKUP(K35, '10.30_일반경영'!$H$5:$N$110, 7, FALSE), "HH:MM")</f>
        <v>16:50</v>
      </c>
      <c r="V35" s="142" t="str">
        <f t="shared" ref="V35:V66" si="10">TEXT(U35+TIME(0, 5, 0), "HH:MM")</f>
        <v>16:55</v>
      </c>
      <c r="W35" s="143" t="str" cm="1">
        <f t="array" ref="W35">TEXT(MAX(VALUE(O35:V35)), "HH:MM")</f>
        <v>16:55</v>
      </c>
      <c r="X35" s="36" t="s">
        <v>823</v>
      </c>
      <c r="Y35" s="132">
        <v>150000</v>
      </c>
    </row>
    <row r="36" spans="1:25" ht="15" customHeight="1">
      <c r="A36" s="26" t="s">
        <v>236</v>
      </c>
      <c r="B36" s="25" t="s">
        <v>755</v>
      </c>
      <c r="C36" s="46" t="s">
        <v>43</v>
      </c>
      <c r="D36" s="28" t="s">
        <v>40</v>
      </c>
      <c r="E36" s="23" t="s">
        <v>39</v>
      </c>
      <c r="F36" s="25" t="s">
        <v>755</v>
      </c>
      <c r="G36" s="31" t="s">
        <v>566</v>
      </c>
      <c r="H36" s="37" t="s">
        <v>562</v>
      </c>
      <c r="I36" s="36" t="s">
        <v>546</v>
      </c>
      <c r="J36" s="36"/>
      <c r="K36" s="36" t="str">
        <f>F36</f>
        <v>수도권 경영 18</v>
      </c>
      <c r="L36" s="31" t="str">
        <f t="shared" si="6"/>
        <v>16:05</v>
      </c>
      <c r="M36" s="31" t="str">
        <f>TEXT(VLOOKUP(F36, '10.30_일반경영'!$E$6:$N$99, 10, FALSE), "HH:MM")</f>
        <v>16:10</v>
      </c>
      <c r="N36" s="31" t="str">
        <f t="shared" si="7"/>
        <v>16:25</v>
      </c>
      <c r="O36" s="33" t="str">
        <f t="shared" si="2"/>
        <v>16:25</v>
      </c>
      <c r="P36" s="33" t="str">
        <f>TEXT(VLOOKUP(F36, '10.30_일반경영'!$F$6:$N$105, 9, FALSE), "HH:MM")</f>
        <v>16:30</v>
      </c>
      <c r="Q36" s="33" t="str">
        <f t="shared" si="8"/>
        <v>16:45</v>
      </c>
      <c r="R36" s="35" t="str" cm="1">
        <f t="array" ref="R36">IF(VALUE(TEXT(MIN(VALUE(L36:Q36)), "HH:MM"))&lt;VALUE(S36),Q36, TEXT(S36-TIME(0, 5, 0), "HH:MM"))</f>
        <v>16:45</v>
      </c>
      <c r="S36" s="34" t="str">
        <f>TEXT(VLOOKUP(F36, '10.30_일반경영'!$G$6:$N$112, 8, FALSE), "HH:MM")</f>
        <v>16:55</v>
      </c>
      <c r="T36" s="34" t="str">
        <f t="shared" si="9"/>
        <v>17:15</v>
      </c>
      <c r="U36" s="137" t="str">
        <f>TEXT(VLOOKUP(K36, '10.30_일반경영'!$H$5:$N$110, 7, FALSE), "HH:MM")</f>
        <v>17:15</v>
      </c>
      <c r="V36" s="142" t="str">
        <f t="shared" si="10"/>
        <v>17:20</v>
      </c>
      <c r="W36" s="143" t="str" cm="1">
        <f t="array" ref="W36">TEXT(MAX(VALUE(O36:V36)), "HH:MM")</f>
        <v>17:20</v>
      </c>
      <c r="X36" s="36" t="s">
        <v>819</v>
      </c>
      <c r="Y36" s="132">
        <v>50000</v>
      </c>
    </row>
    <row r="37" spans="1:25" ht="15" customHeight="1">
      <c r="A37" s="26" t="s">
        <v>240</v>
      </c>
      <c r="B37" s="25" t="s">
        <v>756</v>
      </c>
      <c r="C37" s="46" t="s">
        <v>43</v>
      </c>
      <c r="D37" s="28" t="s">
        <v>40</v>
      </c>
      <c r="E37" s="23" t="s">
        <v>39</v>
      </c>
      <c r="F37" s="25" t="s">
        <v>756</v>
      </c>
      <c r="G37" s="31" t="s">
        <v>566</v>
      </c>
      <c r="H37" s="37" t="s">
        <v>562</v>
      </c>
      <c r="I37" s="36" t="s">
        <v>546</v>
      </c>
      <c r="J37" s="36"/>
      <c r="K37" s="36" t="str">
        <f>F37</f>
        <v>수도권 경영 19</v>
      </c>
      <c r="L37" s="31" t="str">
        <f t="shared" si="6"/>
        <v>16:25</v>
      </c>
      <c r="M37" s="31" t="str">
        <f>TEXT(VLOOKUP(F37, '10.30_일반경영'!$E$6:$N$99, 10, FALSE), "HH:MM")</f>
        <v>16:30</v>
      </c>
      <c r="N37" s="31" t="str">
        <f t="shared" si="7"/>
        <v>16:45</v>
      </c>
      <c r="O37" s="33" t="str">
        <f t="shared" si="2"/>
        <v>16:45</v>
      </c>
      <c r="P37" s="33" t="str">
        <f>TEXT(VLOOKUP(F37, '10.30_일반경영'!$F$6:$N$105, 9, FALSE), "HH:MM")</f>
        <v>16:50</v>
      </c>
      <c r="Q37" s="33" t="str">
        <f t="shared" si="8"/>
        <v>17:05</v>
      </c>
      <c r="R37" s="35" t="str" cm="1">
        <f t="array" ref="R37">IF(VALUE(TEXT(MIN(VALUE(L37:Q37)), "HH:MM"))&lt;VALUE(S37),Q37, TEXT(S37-TIME(0, 5, 0), "HH:MM"))</f>
        <v>17:05</v>
      </c>
      <c r="S37" s="34" t="str">
        <f>TEXT(VLOOKUP(F37, '10.30_일반경영'!$G$6:$N$112, 8, FALSE), "HH:MM")</f>
        <v>17:20</v>
      </c>
      <c r="T37" s="34" t="str">
        <f t="shared" si="9"/>
        <v>17:40</v>
      </c>
      <c r="U37" s="137" t="str">
        <f>TEXT(VLOOKUP(K37, '10.30_일반경영'!$H$5:$N$110, 7, FALSE), "HH:MM")</f>
        <v>17:40</v>
      </c>
      <c r="V37" s="142" t="str">
        <f t="shared" si="10"/>
        <v>17:45</v>
      </c>
      <c r="W37" s="143" t="str" cm="1">
        <f t="array" ref="W37">TEXT(MAX(VALUE(O37:V37)), "HH:MM")</f>
        <v>17:45</v>
      </c>
      <c r="X37" s="36" t="s">
        <v>819</v>
      </c>
      <c r="Y37" s="132">
        <v>50000</v>
      </c>
    </row>
    <row r="38" spans="1:25" ht="15" customHeight="1">
      <c r="A38" s="26" t="s">
        <v>104</v>
      </c>
      <c r="B38" s="25" t="s">
        <v>757</v>
      </c>
      <c r="C38" s="46" t="s">
        <v>43</v>
      </c>
      <c r="D38" s="28" t="s">
        <v>38</v>
      </c>
      <c r="E38" s="23" t="s">
        <v>39</v>
      </c>
      <c r="F38" s="25" t="s">
        <v>757</v>
      </c>
      <c r="G38" s="33" t="s">
        <v>567</v>
      </c>
      <c r="H38" s="38" t="s">
        <v>554</v>
      </c>
      <c r="I38" s="36" t="s">
        <v>550</v>
      </c>
      <c r="J38" s="36"/>
      <c r="K38" s="36" t="str">
        <f>F38</f>
        <v>수도권 경제 01</v>
      </c>
      <c r="L38" s="31" t="str">
        <f t="shared" si="6"/>
        <v>08:55</v>
      </c>
      <c r="M38" s="31" t="str">
        <f>TEXT(VLOOKUP(F38, '10.31_일반경제'!$E$6:$N$98, 10, FALSE), "HH:MM")</f>
        <v>09:00</v>
      </c>
      <c r="N38" s="31" t="str">
        <f t="shared" si="7"/>
        <v>09:15</v>
      </c>
      <c r="O38" s="33" t="str">
        <f t="shared" ref="O38:O64" si="11">TEXT(P38-TIME(0, 5, 0), "HH:MM")</f>
        <v>09:15</v>
      </c>
      <c r="P38" s="33" t="str">
        <f>TEXT(VLOOKUP(F38, '10.31_일반경제'!$F$6:$N$98, 9, FALSE), "HH:MM")</f>
        <v>09:20</v>
      </c>
      <c r="Q38" s="33" t="str">
        <f t="shared" si="8"/>
        <v>09:35</v>
      </c>
      <c r="R38" s="35" t="str" cm="1">
        <f t="array" ref="R38">IF(VALUE(TEXT(MIN(VALUE(L38:Q38)), "HH:MM"))&lt;VALUE(S38),Q38, TEXT(S38-TIME(0, 5, 0), "HH:MM"))</f>
        <v>09:35</v>
      </c>
      <c r="S38" s="34" t="str">
        <f>TEXT(VLOOKUP(F38, '10.31_일반경제'!$G$5:$N$97, 8, FALSE), "HH:MM")</f>
        <v>09:50</v>
      </c>
      <c r="T38" s="34" t="str">
        <f t="shared" si="9"/>
        <v>10:10</v>
      </c>
      <c r="U38" s="137" t="str">
        <f>TEXT(VLOOKUP(K38, '10.31_일반경제'!$H$5:$N$97, 7, FALSE), "HH:MM")</f>
        <v>10:10</v>
      </c>
      <c r="V38" s="142" t="str">
        <f t="shared" si="10"/>
        <v>10:15</v>
      </c>
      <c r="W38" s="143" t="str" cm="1">
        <f t="array" ref="W38">TEXT(MAX(VALUE(O38:V38)), "HH:MM")</f>
        <v>10:15</v>
      </c>
      <c r="X38" s="36" t="s">
        <v>39</v>
      </c>
      <c r="Y38" s="132">
        <v>50000</v>
      </c>
    </row>
    <row r="39" spans="1:25" ht="15" customHeight="1">
      <c r="A39" s="26" t="s">
        <v>108</v>
      </c>
      <c r="B39" s="25" t="s">
        <v>758</v>
      </c>
      <c r="C39" s="46" t="s">
        <v>64</v>
      </c>
      <c r="D39" s="28" t="s">
        <v>65</v>
      </c>
      <c r="E39" s="23" t="s">
        <v>66</v>
      </c>
      <c r="F39" s="25" t="s">
        <v>758</v>
      </c>
      <c r="G39" s="33" t="s">
        <v>567</v>
      </c>
      <c r="H39" s="38" t="s">
        <v>554</v>
      </c>
      <c r="I39" s="36" t="s">
        <v>550</v>
      </c>
      <c r="J39" s="36"/>
      <c r="K39" s="36" t="str">
        <f>F39</f>
        <v>수도권 경제 02</v>
      </c>
      <c r="L39" s="31" t="str">
        <f t="shared" si="6"/>
        <v>09:15</v>
      </c>
      <c r="M39" s="31" t="str">
        <f>TEXT(VLOOKUP(F39, '10.31_일반경제'!$E$6:$N$98, 10, FALSE), "HH:MM")</f>
        <v>09:20</v>
      </c>
      <c r="N39" s="31" t="str">
        <f t="shared" si="7"/>
        <v>09:35</v>
      </c>
      <c r="O39" s="33" t="str">
        <f t="shared" si="11"/>
        <v>09:35</v>
      </c>
      <c r="P39" s="33" t="str">
        <f>TEXT(VLOOKUP(F39, '10.31_일반경제'!$F$6:$N$98, 9, FALSE), "HH:MM")</f>
        <v>09:40</v>
      </c>
      <c r="Q39" s="33" t="str">
        <f t="shared" si="8"/>
        <v>09:55</v>
      </c>
      <c r="R39" s="35" t="str" cm="1">
        <f t="array" ref="R39">IF(VALUE(TEXT(MIN(VALUE(L39:Q39)), "HH:MM"))&lt;VALUE(S39),Q39, TEXT(S39-TIME(0, 5, 0), "HH:MM"))</f>
        <v>09:55</v>
      </c>
      <c r="S39" s="34" t="str">
        <f>TEXT(VLOOKUP(F39, '10.31_일반경제'!$G$5:$N$97, 8, FALSE), "HH:MM")</f>
        <v>10:15</v>
      </c>
      <c r="T39" s="34" t="str">
        <f t="shared" si="9"/>
        <v>10:35</v>
      </c>
      <c r="U39" s="137" t="str">
        <f>TEXT(VLOOKUP(K39, '10.31_일반경제'!$H$5:$N$97, 7, FALSE), "HH:MM")</f>
        <v>10:35</v>
      </c>
      <c r="V39" s="142" t="str">
        <f t="shared" si="10"/>
        <v>10:40</v>
      </c>
      <c r="W39" s="143" t="str" cm="1">
        <f t="array" ref="W39">TEXT(MAX(VALUE(O39:V39)), "HH:MM")</f>
        <v>10:40</v>
      </c>
      <c r="X39" s="36" t="s">
        <v>39</v>
      </c>
      <c r="Y39" s="132">
        <v>50000</v>
      </c>
    </row>
    <row r="40" spans="1:25" ht="15" customHeight="1">
      <c r="A40" s="26" t="s">
        <v>112</v>
      </c>
      <c r="B40" s="25" t="s">
        <v>759</v>
      </c>
      <c r="C40" s="46" t="s">
        <v>43</v>
      </c>
      <c r="D40" s="28" t="s">
        <v>38</v>
      </c>
      <c r="E40" s="23" t="s">
        <v>39</v>
      </c>
      <c r="F40" s="25" t="s">
        <v>759</v>
      </c>
      <c r="G40" s="33" t="s">
        <v>567</v>
      </c>
      <c r="H40" s="38" t="s">
        <v>554</v>
      </c>
      <c r="I40" s="36" t="s">
        <v>550</v>
      </c>
      <c r="J40" s="36"/>
      <c r="K40" s="36" t="str">
        <f>F40</f>
        <v>수도권 경제 03</v>
      </c>
      <c r="L40" s="31" t="str">
        <f t="shared" si="6"/>
        <v>09:35</v>
      </c>
      <c r="M40" s="31" t="str">
        <f>TEXT(VLOOKUP(F40, '10.31_일반경제'!$E$6:$N$98, 10, FALSE), "HH:MM")</f>
        <v>09:40</v>
      </c>
      <c r="N40" s="31" t="str">
        <f t="shared" si="7"/>
        <v>09:55</v>
      </c>
      <c r="O40" s="33" t="str">
        <f t="shared" si="11"/>
        <v>09:55</v>
      </c>
      <c r="P40" s="33" t="str">
        <f>TEXT(VLOOKUP(F40, '10.31_일반경제'!$F$6:$N$98, 9, FALSE), "HH:MM")</f>
        <v>10:00</v>
      </c>
      <c r="Q40" s="33" t="str">
        <f t="shared" si="8"/>
        <v>10:15</v>
      </c>
      <c r="R40" s="35" t="str" cm="1">
        <f t="array" ref="R40">IF(VALUE(TEXT(MIN(VALUE(L40:Q40)), "HH:MM"))&lt;VALUE(S40),Q40, TEXT(S40-TIME(0, 5, 0), "HH:MM"))</f>
        <v>08:55</v>
      </c>
      <c r="S40" s="34" t="str">
        <f>TEXT(VLOOKUP(F40, '10.31_일반경제'!$G$5:$N$97, 8, FALSE), "HH:MM")</f>
        <v>09:00</v>
      </c>
      <c r="T40" s="34" t="str">
        <f t="shared" si="9"/>
        <v>09:20</v>
      </c>
      <c r="U40" s="137" t="str">
        <f>TEXT(VLOOKUP(K40, '10.31_일반경제'!$H$5:$N$97, 7, FALSE), "HH:MM")</f>
        <v>10:15</v>
      </c>
      <c r="V40" s="142" t="str">
        <f t="shared" si="10"/>
        <v>10:20</v>
      </c>
      <c r="W40" s="143" t="str" cm="1">
        <f t="array" ref="W40">TEXT(MAX(VALUE(O40:V40)), "HH:MM")</f>
        <v>10:20</v>
      </c>
      <c r="X40" s="36" t="s">
        <v>39</v>
      </c>
      <c r="Y40" s="132">
        <v>50000</v>
      </c>
    </row>
    <row r="41" spans="1:25" ht="15" customHeight="1">
      <c r="A41" s="26" t="s">
        <v>116</v>
      </c>
      <c r="B41" s="25" t="s">
        <v>760</v>
      </c>
      <c r="C41" s="46" t="s">
        <v>43</v>
      </c>
      <c r="D41" s="28" t="s">
        <v>38</v>
      </c>
      <c r="E41" s="23" t="s">
        <v>39</v>
      </c>
      <c r="F41" s="25" t="s">
        <v>760</v>
      </c>
      <c r="G41" s="33" t="s">
        <v>567</v>
      </c>
      <c r="H41" s="38" t="s">
        <v>554</v>
      </c>
      <c r="I41" s="36" t="s">
        <v>550</v>
      </c>
      <c r="J41" s="36"/>
      <c r="K41" s="36" t="str">
        <f>F41</f>
        <v>수도권 경제 04</v>
      </c>
      <c r="L41" s="31" t="str">
        <f t="shared" si="6"/>
        <v>09:55</v>
      </c>
      <c r="M41" s="31" t="str">
        <f>TEXT(VLOOKUP(F41, '10.31_일반경제'!$E$6:$N$98, 10, FALSE), "HH:MM")</f>
        <v>10:00</v>
      </c>
      <c r="N41" s="31" t="str">
        <f t="shared" si="7"/>
        <v>10:15</v>
      </c>
      <c r="O41" s="33" t="str">
        <f t="shared" si="11"/>
        <v>10:15</v>
      </c>
      <c r="P41" s="33" t="str">
        <f>TEXT(VLOOKUP(F41, '10.31_일반경제'!$F$6:$N$98, 9, FALSE), "HH:MM")</f>
        <v>10:20</v>
      </c>
      <c r="Q41" s="33" t="str">
        <f t="shared" si="8"/>
        <v>10:35</v>
      </c>
      <c r="R41" s="35" t="str" cm="1">
        <f t="array" ref="R41">IF(VALUE(TEXT(MIN(VALUE(L41:Q41)), "HH:MM"))&lt;VALUE(S41),Q41, TEXT(S41-TIME(0, 5, 0), "HH:MM"))</f>
        <v>09:20</v>
      </c>
      <c r="S41" s="34" t="str">
        <f>TEXT(VLOOKUP(F41, '10.31_일반경제'!$G$5:$N$97, 8, FALSE), "HH:MM")</f>
        <v>09:25</v>
      </c>
      <c r="T41" s="34" t="str">
        <f t="shared" si="9"/>
        <v>09:45</v>
      </c>
      <c r="U41" s="137" t="str">
        <f>TEXT(VLOOKUP(K41, '10.31_일반경제'!$H$5:$N$97, 7, FALSE), "HH:MM")</f>
        <v>10:40</v>
      </c>
      <c r="V41" s="142" t="str">
        <f t="shared" si="10"/>
        <v>10:45</v>
      </c>
      <c r="W41" s="143" t="str" cm="1">
        <f t="array" ref="W41">TEXT(MAX(VALUE(O41:V41)), "HH:MM")</f>
        <v>10:45</v>
      </c>
      <c r="X41" s="36" t="s">
        <v>39</v>
      </c>
      <c r="Y41" s="132">
        <v>50000</v>
      </c>
    </row>
    <row r="42" spans="1:25" ht="15" customHeight="1">
      <c r="A42" s="26" t="s">
        <v>120</v>
      </c>
      <c r="B42" s="25" t="s">
        <v>765</v>
      </c>
      <c r="C42" s="46" t="s">
        <v>43</v>
      </c>
      <c r="D42" s="28" t="s">
        <v>38</v>
      </c>
      <c r="E42" s="23" t="s">
        <v>39</v>
      </c>
      <c r="F42" s="25" t="s">
        <v>765</v>
      </c>
      <c r="G42" s="33" t="s">
        <v>567</v>
      </c>
      <c r="H42" s="38" t="s">
        <v>556</v>
      </c>
      <c r="I42" s="36" t="s">
        <v>550</v>
      </c>
      <c r="J42" s="36"/>
      <c r="K42" s="36" t="str">
        <f>F42</f>
        <v>수도권 경제 05</v>
      </c>
      <c r="L42" s="31" t="str">
        <f t="shared" si="6"/>
        <v>10:15</v>
      </c>
      <c r="M42" s="31" t="str">
        <f>TEXT(VLOOKUP(F42, '10.31_일반경제'!$E$6:$N$98, 10, FALSE), "HH:MM")</f>
        <v>10:20</v>
      </c>
      <c r="N42" s="31" t="str">
        <f t="shared" si="7"/>
        <v>10:35</v>
      </c>
      <c r="O42" s="33" t="str">
        <f t="shared" si="11"/>
        <v>10:35</v>
      </c>
      <c r="P42" s="33" t="str">
        <f>TEXT(VLOOKUP(F42, '10.31_일반경제'!$F$6:$N$98, 9, FALSE), "HH:MM")</f>
        <v>10:40</v>
      </c>
      <c r="Q42" s="33" t="str">
        <f t="shared" si="8"/>
        <v>10:55</v>
      </c>
      <c r="R42" s="35" t="str" cm="1">
        <f t="array" ref="R42">IF(VALUE(TEXT(MIN(VALUE(L42:Q42)), "HH:MM"))&lt;VALUE(S42),Q42, TEXT(S42-TIME(0, 5, 0), "HH:MM"))</f>
        <v>10:55</v>
      </c>
      <c r="S42" s="34" t="str">
        <f>TEXT(VLOOKUP(F42, '10.31_일반경제'!$G$5:$N$97, 8, FALSE), "HH:MM")</f>
        <v>11:05</v>
      </c>
      <c r="T42" s="34" t="str">
        <f t="shared" si="9"/>
        <v>11:25</v>
      </c>
      <c r="U42" s="137" t="str">
        <f>TEXT(VLOOKUP(K42, '10.31_일반경제'!$H$5:$N$97, 7, FALSE), "HH:MM")</f>
        <v>11:25</v>
      </c>
      <c r="V42" s="142" t="str">
        <f t="shared" si="10"/>
        <v>11:30</v>
      </c>
      <c r="W42" s="143" t="str" cm="1">
        <f t="array" ref="W42">TEXT(MAX(VALUE(O42:V42)), "HH:MM")</f>
        <v>11:30</v>
      </c>
      <c r="X42" s="36" t="s">
        <v>39</v>
      </c>
      <c r="Y42" s="132">
        <v>50000</v>
      </c>
    </row>
    <row r="43" spans="1:25" ht="15" customHeight="1">
      <c r="A43" s="26" t="s">
        <v>124</v>
      </c>
      <c r="B43" s="25" t="s">
        <v>766</v>
      </c>
      <c r="C43" s="46" t="s">
        <v>43</v>
      </c>
      <c r="D43" s="28" t="s">
        <v>38</v>
      </c>
      <c r="E43" s="23" t="s">
        <v>39</v>
      </c>
      <c r="F43" s="25" t="s">
        <v>766</v>
      </c>
      <c r="G43" s="33" t="s">
        <v>567</v>
      </c>
      <c r="H43" s="38" t="s">
        <v>556</v>
      </c>
      <c r="I43" s="36" t="s">
        <v>550</v>
      </c>
      <c r="J43" s="36"/>
      <c r="K43" s="36" t="str">
        <f>F43</f>
        <v>수도권 경제 06</v>
      </c>
      <c r="L43" s="31" t="str">
        <f t="shared" si="6"/>
        <v>10:35</v>
      </c>
      <c r="M43" s="31" t="str">
        <f>TEXT(VLOOKUP(F43, '10.31_일반경제'!$E$6:$N$98, 10, FALSE), "HH:MM")</f>
        <v>10:40</v>
      </c>
      <c r="N43" s="31" t="str">
        <f t="shared" si="7"/>
        <v>10:55</v>
      </c>
      <c r="O43" s="33" t="str">
        <f t="shared" si="11"/>
        <v>10:55</v>
      </c>
      <c r="P43" s="33" t="str">
        <f>TEXT(VLOOKUP(F43, '10.31_일반경제'!$F$6:$N$98, 9, FALSE), "HH:MM")</f>
        <v>11:00</v>
      </c>
      <c r="Q43" s="33" t="str">
        <f t="shared" si="8"/>
        <v>11:15</v>
      </c>
      <c r="R43" s="35" t="str" cm="1">
        <f t="array" ref="R43">IF(VALUE(TEXT(MIN(VALUE(L43:Q43)), "HH:MM"))&lt;VALUE(S43),Q43, TEXT(S43-TIME(0, 5, 0), "HH:MM"))</f>
        <v>11:15</v>
      </c>
      <c r="S43" s="34" t="str">
        <f>TEXT(VLOOKUP(F43, '10.31_일반경제'!$G$5:$N$97, 8, FALSE), "HH:MM")</f>
        <v>11:30</v>
      </c>
      <c r="T43" s="34" t="str">
        <f t="shared" si="9"/>
        <v>11:50</v>
      </c>
      <c r="U43" s="137" t="str">
        <f>TEXT(VLOOKUP(K43, '10.31_일반경제'!$H$5:$N$97, 7, FALSE), "HH:MM")</f>
        <v>11:50</v>
      </c>
      <c r="V43" s="142" t="str">
        <f t="shared" si="10"/>
        <v>11:55</v>
      </c>
      <c r="W43" s="143" t="str" cm="1">
        <f t="array" ref="W43">TEXT(MAX(VALUE(O43:V43)), "HH:MM")</f>
        <v>11:55</v>
      </c>
      <c r="X43" s="36" t="s">
        <v>39</v>
      </c>
      <c r="Y43" s="132">
        <v>50000</v>
      </c>
    </row>
    <row r="44" spans="1:25" ht="15" customHeight="1">
      <c r="A44" s="26" t="s">
        <v>128</v>
      </c>
      <c r="B44" s="25" t="s">
        <v>767</v>
      </c>
      <c r="C44" s="46" t="s">
        <v>43</v>
      </c>
      <c r="D44" s="28" t="s">
        <v>38</v>
      </c>
      <c r="E44" s="23" t="s">
        <v>39</v>
      </c>
      <c r="F44" s="25" t="s">
        <v>767</v>
      </c>
      <c r="G44" s="33" t="s">
        <v>567</v>
      </c>
      <c r="H44" s="38" t="s">
        <v>556</v>
      </c>
      <c r="I44" s="36" t="s">
        <v>550</v>
      </c>
      <c r="J44" s="36"/>
      <c r="K44" s="36" t="str">
        <f>F44</f>
        <v>수도권 경제 07</v>
      </c>
      <c r="L44" s="31" t="str">
        <f t="shared" si="6"/>
        <v>10:55</v>
      </c>
      <c r="M44" s="31" t="str">
        <f>TEXT(VLOOKUP(F44, '10.31_일반경제'!$E$6:$N$98, 10, FALSE), "HH:MM")</f>
        <v>11:00</v>
      </c>
      <c r="N44" s="31" t="str">
        <f t="shared" si="7"/>
        <v>11:15</v>
      </c>
      <c r="O44" s="33" t="str">
        <f t="shared" si="11"/>
        <v>11:15</v>
      </c>
      <c r="P44" s="33" t="str">
        <f>TEXT(VLOOKUP(F44, '10.31_일반경제'!$F$6:$N$98, 9, FALSE), "HH:MM")</f>
        <v>11:20</v>
      </c>
      <c r="Q44" s="33" t="str">
        <f t="shared" si="8"/>
        <v>11:35</v>
      </c>
      <c r="R44" s="35" t="str" cm="1">
        <f t="array" ref="R44">IF(VALUE(TEXT(MIN(VALUE(L44:Q44)), "HH:MM"))&lt;VALUE(S44),Q44, TEXT(S44-TIME(0, 5, 0), "HH:MM"))</f>
        <v>11:35</v>
      </c>
      <c r="S44" s="34" t="str">
        <f>TEXT(VLOOKUP(F44, '10.31_일반경제'!$G$5:$N$97, 8, FALSE), "HH:MM")</f>
        <v>11:55</v>
      </c>
      <c r="T44" s="34" t="str">
        <f t="shared" si="9"/>
        <v>12:15</v>
      </c>
      <c r="U44" s="137" t="str">
        <f>TEXT(VLOOKUP(K44, '10.31_일반경제'!$H$5:$N$97, 7, FALSE), "HH:MM")</f>
        <v>12:15</v>
      </c>
      <c r="V44" s="142" t="str">
        <f t="shared" si="10"/>
        <v>12:20</v>
      </c>
      <c r="W44" s="143" t="str" cm="1">
        <f t="array" ref="W44">TEXT(MAX(VALUE(O44:V44)), "HH:MM")</f>
        <v>12:20</v>
      </c>
      <c r="X44" s="36" t="s">
        <v>39</v>
      </c>
      <c r="Y44" s="132">
        <v>50000</v>
      </c>
    </row>
    <row r="45" spans="1:25" ht="15" customHeight="1">
      <c r="A45" s="26" t="s">
        <v>132</v>
      </c>
      <c r="B45" s="25" t="s">
        <v>768</v>
      </c>
      <c r="C45" s="46" t="s">
        <v>43</v>
      </c>
      <c r="D45" s="28" t="s">
        <v>38</v>
      </c>
      <c r="E45" s="23" t="s">
        <v>39</v>
      </c>
      <c r="F45" s="25" t="s">
        <v>768</v>
      </c>
      <c r="G45" s="33" t="s">
        <v>567</v>
      </c>
      <c r="H45" s="38" t="s">
        <v>556</v>
      </c>
      <c r="I45" s="36" t="s">
        <v>550</v>
      </c>
      <c r="J45" s="36"/>
      <c r="K45" s="36" t="str">
        <f>F45</f>
        <v>수도권 경제 08</v>
      </c>
      <c r="L45" s="31" t="str">
        <f t="shared" si="6"/>
        <v>11:15</v>
      </c>
      <c r="M45" s="31" t="str">
        <f>TEXT(VLOOKUP(F45, '10.31_일반경제'!$E$6:$N$98, 10, FALSE), "HH:MM")</f>
        <v>11:20</v>
      </c>
      <c r="N45" s="31" t="str">
        <f t="shared" si="7"/>
        <v>11:35</v>
      </c>
      <c r="O45" s="33" t="str">
        <f t="shared" si="11"/>
        <v>11:35</v>
      </c>
      <c r="P45" s="33" t="str">
        <f>TEXT(VLOOKUP(F45, '10.31_일반경제'!$F$6:$N$98, 9, FALSE), "HH:MM")</f>
        <v>11:40</v>
      </c>
      <c r="Q45" s="33" t="str">
        <f t="shared" si="8"/>
        <v>11:55</v>
      </c>
      <c r="R45" s="35" t="str" cm="1">
        <f t="array" ref="R45">IF(VALUE(TEXT(MIN(VALUE(L45:Q45)), "HH:MM"))&lt;VALUE(S45),Q45, TEXT(S45-TIME(0, 5, 0), "HH:MM"))</f>
        <v>10:35</v>
      </c>
      <c r="S45" s="34" t="str">
        <f>TEXT(VLOOKUP(F45, '10.31_일반경제'!$G$5:$N$97, 8, FALSE), "HH:MM")</f>
        <v>10:40</v>
      </c>
      <c r="T45" s="34" t="str">
        <f t="shared" si="9"/>
        <v>11:00</v>
      </c>
      <c r="U45" s="137" t="str">
        <f>TEXT(VLOOKUP(K45, '10.31_일반경제'!$H$5:$N$97, 7, FALSE), "HH:MM")</f>
        <v>11:55</v>
      </c>
      <c r="V45" s="142" t="str">
        <f t="shared" si="10"/>
        <v>12:00</v>
      </c>
      <c r="W45" s="143" t="str" cm="1">
        <f t="array" ref="W45">TEXT(MAX(VALUE(O45:V45)), "HH:MM")</f>
        <v>12:00</v>
      </c>
      <c r="X45" s="36" t="s">
        <v>39</v>
      </c>
      <c r="Y45" s="132">
        <v>50000</v>
      </c>
    </row>
    <row r="46" spans="1:25" ht="15" customHeight="1">
      <c r="A46" s="26" t="s">
        <v>136</v>
      </c>
      <c r="B46" s="25" t="s">
        <v>773</v>
      </c>
      <c r="C46" s="46" t="s">
        <v>43</v>
      </c>
      <c r="D46" s="28" t="s">
        <v>38</v>
      </c>
      <c r="E46" s="23" t="s">
        <v>39</v>
      </c>
      <c r="F46" s="25" t="s">
        <v>773</v>
      </c>
      <c r="G46" s="33" t="s">
        <v>567</v>
      </c>
      <c r="H46" s="38" t="s">
        <v>560</v>
      </c>
      <c r="I46" s="36" t="s">
        <v>550</v>
      </c>
      <c r="J46" s="36"/>
      <c r="K46" s="36" t="str">
        <f>F46</f>
        <v>수도권 경제 09</v>
      </c>
      <c r="L46" s="31" t="str">
        <f t="shared" si="6"/>
        <v>13:05</v>
      </c>
      <c r="M46" s="31" t="str">
        <f>TEXT(VLOOKUP(F46, '10.31_일반경제'!$E$6:$N$98, 10, FALSE), "HH:MM")</f>
        <v>13:10</v>
      </c>
      <c r="N46" s="31" t="str">
        <f t="shared" si="7"/>
        <v>13:25</v>
      </c>
      <c r="O46" s="33" t="str">
        <f t="shared" si="11"/>
        <v>13:25</v>
      </c>
      <c r="P46" s="33" t="str">
        <f>TEXT(VLOOKUP(F46, '10.31_일반경제'!$F$6:$N$98, 9, FALSE), "HH:MM")</f>
        <v>13:30</v>
      </c>
      <c r="Q46" s="33" t="str">
        <f t="shared" si="8"/>
        <v>13:45</v>
      </c>
      <c r="R46" s="35" t="str" cm="1">
        <f t="array" ref="R46">IF(VALUE(TEXT(MIN(VALUE(L46:Q46)), "HH:MM"))&lt;VALUE(S46),Q46, TEXT(S46-TIME(0, 5, 0), "HH:MM"))</f>
        <v>13:45</v>
      </c>
      <c r="S46" s="34" t="str">
        <f>TEXT(VLOOKUP(F46, '10.31_일반경제'!$G$5:$N$97, 8, FALSE), "HH:MM")</f>
        <v>14:00</v>
      </c>
      <c r="T46" s="34" t="str">
        <f t="shared" si="9"/>
        <v>14:20</v>
      </c>
      <c r="U46" s="137" t="str">
        <f>TEXT(VLOOKUP(K46, '10.31_일반경제'!$H$5:$N$97, 7, FALSE), "HH:MM")</f>
        <v>14:20</v>
      </c>
      <c r="V46" s="142" t="str">
        <f t="shared" si="10"/>
        <v>14:25</v>
      </c>
      <c r="W46" s="143" t="str" cm="1">
        <f t="array" ref="W46">TEXT(MAX(VALUE(O46:V46)), "HH:MM")</f>
        <v>14:25</v>
      </c>
      <c r="X46" s="36" t="s">
        <v>39</v>
      </c>
      <c r="Y46" s="132">
        <v>50000</v>
      </c>
    </row>
    <row r="47" spans="1:25" ht="15" customHeight="1">
      <c r="A47" s="26" t="s">
        <v>140</v>
      </c>
      <c r="B47" s="25" t="s">
        <v>774</v>
      </c>
      <c r="C47" s="46" t="s">
        <v>43</v>
      </c>
      <c r="D47" s="28" t="s">
        <v>38</v>
      </c>
      <c r="E47" s="23" t="s">
        <v>39</v>
      </c>
      <c r="F47" s="25" t="s">
        <v>774</v>
      </c>
      <c r="G47" s="33" t="s">
        <v>567</v>
      </c>
      <c r="H47" s="38" t="s">
        <v>560</v>
      </c>
      <c r="I47" s="36" t="s">
        <v>550</v>
      </c>
      <c r="J47" s="36"/>
      <c r="K47" s="36" t="str">
        <f>F47</f>
        <v>수도권 경제 10</v>
      </c>
      <c r="L47" s="31" t="str">
        <f t="shared" si="6"/>
        <v>13:25</v>
      </c>
      <c r="M47" s="31" t="str">
        <f>TEXT(VLOOKUP(F47, '10.31_일반경제'!$E$6:$N$98, 10, FALSE), "HH:MM")</f>
        <v>13:30</v>
      </c>
      <c r="N47" s="31" t="str">
        <f t="shared" si="7"/>
        <v>13:45</v>
      </c>
      <c r="O47" s="33" t="str">
        <f t="shared" si="11"/>
        <v>13:45</v>
      </c>
      <c r="P47" s="33" t="str">
        <f>TEXT(VLOOKUP(F47, '10.31_일반경제'!$F$6:$N$98, 9, FALSE), "HH:MM")</f>
        <v>13:50</v>
      </c>
      <c r="Q47" s="33" t="str">
        <f t="shared" si="8"/>
        <v>14:05</v>
      </c>
      <c r="R47" s="35" t="str" cm="1">
        <f t="array" ref="R47">IF(VALUE(TEXT(MIN(VALUE(L47:Q47)), "HH:MM"))&lt;VALUE(S47),Q47, TEXT(S47-TIME(0, 5, 0), "HH:MM"))</f>
        <v>14:05</v>
      </c>
      <c r="S47" s="34" t="str">
        <f>TEXT(VLOOKUP(F47, '10.31_일반경제'!$G$5:$N$97, 8, FALSE), "HH:MM")</f>
        <v>14:25</v>
      </c>
      <c r="T47" s="34" t="str">
        <f t="shared" si="9"/>
        <v>14:45</v>
      </c>
      <c r="U47" s="137" t="str">
        <f>TEXT(VLOOKUP(K47, '10.31_일반경제'!$H$5:$N$97, 7, FALSE), "HH:MM")</f>
        <v>14:45</v>
      </c>
      <c r="V47" s="142" t="str">
        <f t="shared" si="10"/>
        <v>14:50</v>
      </c>
      <c r="W47" s="143" t="str" cm="1">
        <f t="array" ref="W47">TEXT(MAX(VALUE(O47:V47)), "HH:MM")</f>
        <v>14:50</v>
      </c>
      <c r="X47" s="36" t="s">
        <v>39</v>
      </c>
      <c r="Y47" s="132">
        <v>50000</v>
      </c>
    </row>
    <row r="48" spans="1:25" ht="15" customHeight="1">
      <c r="A48" s="26" t="s">
        <v>144</v>
      </c>
      <c r="B48" s="25" t="s">
        <v>775</v>
      </c>
      <c r="C48" s="46" t="s">
        <v>43</v>
      </c>
      <c r="D48" s="28" t="s">
        <v>38</v>
      </c>
      <c r="E48" s="23" t="s">
        <v>39</v>
      </c>
      <c r="F48" s="25" t="s">
        <v>775</v>
      </c>
      <c r="G48" s="33" t="s">
        <v>567</v>
      </c>
      <c r="H48" s="38" t="s">
        <v>560</v>
      </c>
      <c r="I48" s="36" t="s">
        <v>550</v>
      </c>
      <c r="J48" s="36"/>
      <c r="K48" s="36" t="str">
        <f>F48</f>
        <v>수도권 경제 11</v>
      </c>
      <c r="L48" s="31" t="str">
        <f t="shared" si="6"/>
        <v>13:45</v>
      </c>
      <c r="M48" s="31" t="str">
        <f>TEXT(VLOOKUP(F48, '10.31_일반경제'!$E$6:$N$98, 10, FALSE), "HH:MM")</f>
        <v>13:50</v>
      </c>
      <c r="N48" s="31" t="str">
        <f t="shared" si="7"/>
        <v>14:05</v>
      </c>
      <c r="O48" s="33" t="str">
        <f t="shared" si="11"/>
        <v>14:05</v>
      </c>
      <c r="P48" s="33" t="str">
        <f>TEXT(VLOOKUP(F48, '10.31_일반경제'!$F$6:$N$98, 9, FALSE), "HH:MM")</f>
        <v>14:10</v>
      </c>
      <c r="Q48" s="33" t="str">
        <f t="shared" si="8"/>
        <v>14:25</v>
      </c>
      <c r="R48" s="35" t="str" cm="1">
        <f t="array" ref="R48">IF(VALUE(TEXT(MIN(VALUE(L48:Q48)), "HH:MM"))&lt;VALUE(S48),Q48, TEXT(S48-TIME(0, 5, 0), "HH:MM"))</f>
        <v>13:05</v>
      </c>
      <c r="S48" s="34" t="str">
        <f>TEXT(VLOOKUP(F48, '10.31_일반경제'!$G$5:$N$97, 8, FALSE), "HH:MM")</f>
        <v>13:10</v>
      </c>
      <c r="T48" s="34" t="str">
        <f t="shared" si="9"/>
        <v>13:30</v>
      </c>
      <c r="U48" s="137" t="str">
        <f>TEXT(VLOOKUP(K48, '10.31_일반경제'!$H$5:$N$97, 7, FALSE), "HH:MM")</f>
        <v>14:25</v>
      </c>
      <c r="V48" s="142" t="str">
        <f t="shared" si="10"/>
        <v>14:30</v>
      </c>
      <c r="W48" s="143" t="str" cm="1">
        <f t="array" ref="W48">TEXT(MAX(VALUE(O48:V48)), "HH:MM")</f>
        <v>14:30</v>
      </c>
      <c r="X48" s="36" t="s">
        <v>819</v>
      </c>
      <c r="Y48" s="132">
        <v>50000</v>
      </c>
    </row>
    <row r="49" spans="1:25" ht="15" customHeight="1">
      <c r="A49" s="26" t="s">
        <v>148</v>
      </c>
      <c r="B49" s="25" t="s">
        <v>776</v>
      </c>
      <c r="C49" s="46" t="s">
        <v>43</v>
      </c>
      <c r="D49" s="28" t="s">
        <v>38</v>
      </c>
      <c r="E49" s="23" t="s">
        <v>39</v>
      </c>
      <c r="F49" s="25" t="s">
        <v>776</v>
      </c>
      <c r="G49" s="33" t="s">
        <v>567</v>
      </c>
      <c r="H49" s="38" t="s">
        <v>560</v>
      </c>
      <c r="I49" s="36" t="s">
        <v>550</v>
      </c>
      <c r="J49" s="36"/>
      <c r="K49" s="36" t="str">
        <f>F49</f>
        <v>수도권 경제 12</v>
      </c>
      <c r="L49" s="31" t="str">
        <f t="shared" si="6"/>
        <v>14:05</v>
      </c>
      <c r="M49" s="31" t="str">
        <f>TEXT(VLOOKUP(F49, '10.31_일반경제'!$E$6:$N$98, 10, FALSE), "HH:MM")</f>
        <v>14:10</v>
      </c>
      <c r="N49" s="31" t="str">
        <f t="shared" si="7"/>
        <v>14:25</v>
      </c>
      <c r="O49" s="33" t="str">
        <f t="shared" si="11"/>
        <v>14:25</v>
      </c>
      <c r="P49" s="33" t="str">
        <f>TEXT(VLOOKUP(F49, '10.31_일반경제'!$F$6:$N$98, 9, FALSE), "HH:MM")</f>
        <v>14:30</v>
      </c>
      <c r="Q49" s="33" t="str">
        <f t="shared" si="8"/>
        <v>14:45</v>
      </c>
      <c r="R49" s="35" t="str" cm="1">
        <f t="array" ref="R49">IF(VALUE(TEXT(MIN(VALUE(L49:Q49)), "HH:MM"))&lt;VALUE(S49),Q49, TEXT(S49-TIME(0, 5, 0), "HH:MM"))</f>
        <v>13:30</v>
      </c>
      <c r="S49" s="34" t="str">
        <f>TEXT(VLOOKUP(F49, '10.31_일반경제'!$G$5:$N$97, 8, FALSE), "HH:MM")</f>
        <v>13:35</v>
      </c>
      <c r="T49" s="34" t="str">
        <f t="shared" si="9"/>
        <v>13:55</v>
      </c>
      <c r="U49" s="137" t="str">
        <f>TEXT(VLOOKUP(K49, '10.31_일반경제'!$H$5:$N$97, 7, FALSE), "HH:MM")</f>
        <v>14:50</v>
      </c>
      <c r="V49" s="142" t="str">
        <f t="shared" si="10"/>
        <v>14:55</v>
      </c>
      <c r="W49" s="143" t="str" cm="1">
        <f t="array" ref="W49">TEXT(MAX(VALUE(O49:V49)), "HH:MM")</f>
        <v>14:55</v>
      </c>
      <c r="X49" s="36" t="s">
        <v>819</v>
      </c>
      <c r="Y49" s="132">
        <v>50000</v>
      </c>
    </row>
    <row r="50" spans="1:25" ht="15" customHeight="1">
      <c r="A50" s="26" t="s">
        <v>152</v>
      </c>
      <c r="B50" s="25" t="s">
        <v>781</v>
      </c>
      <c r="C50" s="46" t="s">
        <v>43</v>
      </c>
      <c r="D50" s="28" t="s">
        <v>38</v>
      </c>
      <c r="E50" s="23" t="s">
        <v>39</v>
      </c>
      <c r="F50" s="25" t="s">
        <v>781</v>
      </c>
      <c r="G50" s="33" t="s">
        <v>567</v>
      </c>
      <c r="H50" s="38" t="s">
        <v>561</v>
      </c>
      <c r="I50" s="36" t="s">
        <v>550</v>
      </c>
      <c r="J50" s="36"/>
      <c r="K50" s="36" t="str">
        <f>F50</f>
        <v>수도권 경제 13</v>
      </c>
      <c r="L50" s="31" t="str">
        <f t="shared" si="6"/>
        <v>14:25</v>
      </c>
      <c r="M50" s="31" t="str">
        <f>TEXT(VLOOKUP(F50, '10.31_일반경제'!$E$6:$N$98, 10, FALSE), "HH:MM")</f>
        <v>14:30</v>
      </c>
      <c r="N50" s="31" t="str">
        <f t="shared" si="7"/>
        <v>14:45</v>
      </c>
      <c r="O50" s="33" t="str">
        <f t="shared" si="11"/>
        <v>14:45</v>
      </c>
      <c r="P50" s="33" t="str">
        <f>TEXT(VLOOKUP(F50, '10.31_일반경제'!$F$6:$N$98, 9, FALSE), "HH:MM")</f>
        <v>14:50</v>
      </c>
      <c r="Q50" s="33" t="str">
        <f t="shared" si="8"/>
        <v>15:05</v>
      </c>
      <c r="R50" s="35" t="str" cm="1">
        <f t="array" ref="R50">IF(VALUE(TEXT(MIN(VALUE(L50:Q50)), "HH:MM"))&lt;VALUE(S50),Q50, TEXT(S50-TIME(0, 5, 0), "HH:MM"))</f>
        <v>15:05</v>
      </c>
      <c r="S50" s="34" t="str">
        <f>TEXT(VLOOKUP(F50, '10.31_일반경제'!$G$5:$N$97, 8, FALSE), "HH:MM")</f>
        <v>15:15</v>
      </c>
      <c r="T50" s="34" t="str">
        <f t="shared" si="9"/>
        <v>15:35</v>
      </c>
      <c r="U50" s="137" t="str">
        <f>TEXT(VLOOKUP(K50, '10.31_일반경제'!$H$5:$N$97, 7, FALSE), "HH:MM")</f>
        <v>15:35</v>
      </c>
      <c r="V50" s="142" t="str">
        <f t="shared" si="10"/>
        <v>15:40</v>
      </c>
      <c r="W50" s="143" t="str" cm="1">
        <f t="array" ref="W50">TEXT(MAX(VALUE(O50:V50)), "HH:MM")</f>
        <v>15:40</v>
      </c>
      <c r="X50" s="36" t="s">
        <v>826</v>
      </c>
      <c r="Y50" s="132">
        <v>50000</v>
      </c>
    </row>
    <row r="51" spans="1:25" ht="15" customHeight="1">
      <c r="A51" s="26" t="s">
        <v>156</v>
      </c>
      <c r="B51" s="25" t="s">
        <v>782</v>
      </c>
      <c r="C51" s="46" t="s">
        <v>43</v>
      </c>
      <c r="D51" s="28" t="s">
        <v>38</v>
      </c>
      <c r="E51" s="23" t="s">
        <v>39</v>
      </c>
      <c r="F51" s="25" t="s">
        <v>782</v>
      </c>
      <c r="G51" s="33" t="s">
        <v>567</v>
      </c>
      <c r="H51" s="38" t="s">
        <v>561</v>
      </c>
      <c r="I51" s="36" t="s">
        <v>550</v>
      </c>
      <c r="J51" s="36"/>
      <c r="K51" s="36" t="str">
        <f>F51</f>
        <v>수도권 경제 14</v>
      </c>
      <c r="L51" s="31" t="e">
        <f t="shared" si="6"/>
        <v>#N/A</v>
      </c>
      <c r="M51" s="31" t="e">
        <f>TEXT(VLOOKUP(F51, '10.31_일반경제'!$E$6:$N$98, 10, FALSE), "HH:MM")</f>
        <v>#N/A</v>
      </c>
      <c r="N51" s="31" t="e">
        <f t="shared" si="7"/>
        <v>#N/A</v>
      </c>
      <c r="O51" s="33" t="e">
        <f t="shared" si="11"/>
        <v>#N/A</v>
      </c>
      <c r="P51" s="33" t="e">
        <f>TEXT(VLOOKUP(F51, '10.31_일반경제'!$F$6:$N$98, 9, FALSE), "HH:MM")</f>
        <v>#N/A</v>
      </c>
      <c r="Q51" s="33" t="e">
        <f t="shared" si="8"/>
        <v>#N/A</v>
      </c>
      <c r="R51" s="35" t="e" cm="1">
        <f t="array" ref="R51">IF(VALUE(TEXT(MIN(VALUE(L51:Q51)), "HH:MM"))&lt;VALUE(S51),Q51, TEXT(S51-TIME(0, 5, 0), "HH:MM"))</f>
        <v>#N/A</v>
      </c>
      <c r="S51" s="34" t="e">
        <f>TEXT(VLOOKUP(F51, '10.31_일반경제'!$G$5:$N$97, 8, FALSE), "HH:MM")</f>
        <v>#N/A</v>
      </c>
      <c r="T51" s="34" t="e">
        <f t="shared" si="9"/>
        <v>#N/A</v>
      </c>
      <c r="U51" s="137" t="e">
        <f>TEXT(VLOOKUP(K51, '10.31_일반경제'!$H$5:$N$97, 7, FALSE), "HH:MM")</f>
        <v>#N/A</v>
      </c>
      <c r="V51" s="142" t="e">
        <f t="shared" si="10"/>
        <v>#N/A</v>
      </c>
      <c r="W51" s="143" t="e" cm="1">
        <f t="array" ref="W51">TEXT(MAX(VALUE(O51:V51)), "HH:MM")</f>
        <v>#N/A</v>
      </c>
      <c r="X51" s="36" t="s">
        <v>825</v>
      </c>
      <c r="Y51" s="132">
        <v>80000</v>
      </c>
    </row>
    <row r="52" spans="1:25" ht="15" customHeight="1">
      <c r="A52" s="26" t="s">
        <v>160</v>
      </c>
      <c r="B52" s="25" t="s">
        <v>783</v>
      </c>
      <c r="C52" s="46" t="s">
        <v>43</v>
      </c>
      <c r="D52" s="28" t="s">
        <v>38</v>
      </c>
      <c r="E52" s="23" t="s">
        <v>39</v>
      </c>
      <c r="F52" s="25" t="s">
        <v>783</v>
      </c>
      <c r="G52" s="33" t="s">
        <v>567</v>
      </c>
      <c r="H52" s="38" t="s">
        <v>561</v>
      </c>
      <c r="I52" s="36" t="s">
        <v>550</v>
      </c>
      <c r="J52" s="36"/>
      <c r="K52" s="36" t="str">
        <f>F52</f>
        <v>수도권 경제 15</v>
      </c>
      <c r="L52" s="31" t="str">
        <f t="shared" si="6"/>
        <v>14:45</v>
      </c>
      <c r="M52" s="31" t="str">
        <f>TEXT(VLOOKUP(F52, '10.31_일반경제'!$E$6:$N$98, 10, FALSE), "HH:MM")</f>
        <v>14:50</v>
      </c>
      <c r="N52" s="31" t="str">
        <f t="shared" si="7"/>
        <v>15:05</v>
      </c>
      <c r="O52" s="33" t="str">
        <f t="shared" si="11"/>
        <v>15:05</v>
      </c>
      <c r="P52" s="33" t="str">
        <f>TEXT(VLOOKUP(F52, '10.31_일반경제'!$F$6:$N$98, 9, FALSE), "HH:MM")</f>
        <v>15:10</v>
      </c>
      <c r="Q52" s="33" t="str">
        <f t="shared" si="8"/>
        <v>15:25</v>
      </c>
      <c r="R52" s="35" t="str" cm="1">
        <f t="array" ref="R52">IF(VALUE(TEXT(MIN(VALUE(L52:Q52)), "HH:MM"))&lt;VALUE(S52),Q52, TEXT(S52-TIME(0, 5, 0), "HH:MM"))</f>
        <v>15:25</v>
      </c>
      <c r="S52" s="34" t="str">
        <f>TEXT(VLOOKUP(F52, '10.31_일반경제'!$G$5:$N$97, 8, FALSE), "HH:MM")</f>
        <v>15:40</v>
      </c>
      <c r="T52" s="34" t="str">
        <f t="shared" si="9"/>
        <v>16:00</v>
      </c>
      <c r="U52" s="137" t="str">
        <f>TEXT(VLOOKUP(K52, '10.31_일반경제'!$H$5:$N$97, 7, FALSE), "HH:MM")</f>
        <v>16:00</v>
      </c>
      <c r="V52" s="142" t="str">
        <f t="shared" si="10"/>
        <v>16:05</v>
      </c>
      <c r="W52" s="143" t="str" cm="1">
        <f t="array" ref="W52">TEXT(MAX(VALUE(O52:V52)), "HH:MM")</f>
        <v>16:05</v>
      </c>
      <c r="X52" s="36" t="s">
        <v>827</v>
      </c>
      <c r="Y52" s="132">
        <v>80000</v>
      </c>
    </row>
    <row r="53" spans="1:25" ht="15" customHeight="1">
      <c r="A53" s="26" t="s">
        <v>164</v>
      </c>
      <c r="B53" s="25" t="s">
        <v>784</v>
      </c>
      <c r="C53" s="46" t="s">
        <v>43</v>
      </c>
      <c r="D53" s="28" t="s">
        <v>38</v>
      </c>
      <c r="E53" s="23" t="s">
        <v>41</v>
      </c>
      <c r="F53" s="25" t="s">
        <v>784</v>
      </c>
      <c r="G53" s="33" t="s">
        <v>567</v>
      </c>
      <c r="H53" s="38" t="s">
        <v>561</v>
      </c>
      <c r="I53" s="36" t="s">
        <v>550</v>
      </c>
      <c r="J53" s="36"/>
      <c r="K53" s="36" t="str">
        <f>F53</f>
        <v>수도권 경제 16</v>
      </c>
      <c r="L53" s="31" t="str">
        <f t="shared" si="6"/>
        <v>15:05</v>
      </c>
      <c r="M53" s="31" t="str">
        <f>TEXT(VLOOKUP(F53, '10.31_일반경제'!$E$6:$N$98, 10, FALSE), "HH:MM")</f>
        <v>15:10</v>
      </c>
      <c r="N53" s="31" t="str">
        <f t="shared" si="7"/>
        <v>15:25</v>
      </c>
      <c r="O53" s="33" t="str">
        <f t="shared" si="11"/>
        <v>15:25</v>
      </c>
      <c r="P53" s="33" t="str">
        <f>TEXT(VLOOKUP(F53, '10.31_일반경제'!$F$6:$N$98, 9, FALSE), "HH:MM")</f>
        <v>15:30</v>
      </c>
      <c r="Q53" s="33" t="str">
        <f t="shared" si="8"/>
        <v>15:45</v>
      </c>
      <c r="R53" s="35" t="str" cm="1">
        <f t="array" ref="R53">IF(VALUE(TEXT(MIN(VALUE(L53:Q53)), "HH:MM"))&lt;VALUE(S53),Q53, TEXT(S53-TIME(0, 5, 0), "HH:MM"))</f>
        <v>14:45</v>
      </c>
      <c r="S53" s="34" t="str">
        <f>TEXT(VLOOKUP(F53, '10.31_일반경제'!$G$5:$N$97, 8, FALSE), "HH:MM")</f>
        <v>14:50</v>
      </c>
      <c r="T53" s="34" t="str">
        <f t="shared" si="9"/>
        <v>15:10</v>
      </c>
      <c r="U53" s="137" t="str">
        <f>TEXT(VLOOKUP(K53, '10.31_일반경제'!$H$5:$N$97, 7, FALSE), "HH:MM")</f>
        <v>15:45</v>
      </c>
      <c r="V53" s="142" t="str">
        <f t="shared" si="10"/>
        <v>15:50</v>
      </c>
      <c r="W53" s="143" t="str" cm="1">
        <f t="array" ref="W53">TEXT(MAX(VALUE(O53:V53)), "HH:MM")</f>
        <v>15:50</v>
      </c>
      <c r="X53" s="36" t="s">
        <v>41</v>
      </c>
      <c r="Y53" s="132">
        <v>150000</v>
      </c>
    </row>
    <row r="54" spans="1:25" ht="15" customHeight="1">
      <c r="A54" s="26" t="s">
        <v>80</v>
      </c>
      <c r="B54" s="25" t="s">
        <v>789</v>
      </c>
      <c r="C54" s="46" t="s">
        <v>37</v>
      </c>
      <c r="D54" s="28" t="s">
        <v>40</v>
      </c>
      <c r="E54" s="23" t="s">
        <v>39</v>
      </c>
      <c r="F54" s="25" t="s">
        <v>789</v>
      </c>
      <c r="G54" s="39" t="s">
        <v>568</v>
      </c>
      <c r="H54" s="40" t="s">
        <v>554</v>
      </c>
      <c r="I54" s="36" t="s">
        <v>552</v>
      </c>
      <c r="J54" s="36"/>
      <c r="K54" s="36" t="str">
        <f>F54</f>
        <v>보훈 경영 01</v>
      </c>
      <c r="L54" s="31" t="str">
        <f t="shared" si="6"/>
        <v>08:55</v>
      </c>
      <c r="M54" s="31" t="str">
        <f>TEXT(VLOOKUP(F54, '11.1_특별(보훈),고교행정'!$E$6:$N$79, 10, FALSE), "HH:MM")</f>
        <v>09:00</v>
      </c>
      <c r="N54" s="31" t="str">
        <f t="shared" si="7"/>
        <v>09:15</v>
      </c>
      <c r="O54" s="33" t="str">
        <f t="shared" si="11"/>
        <v>09:15</v>
      </c>
      <c r="P54" s="33" t="str">
        <f>TEXT(VLOOKUP(F54, '11.1_특별(보훈),고교행정'!$F$6:$N$79, 9, FALSE), "HH:MM")</f>
        <v>09:20</v>
      </c>
      <c r="Q54" s="33" t="str">
        <f t="shared" si="8"/>
        <v>09:35</v>
      </c>
      <c r="R54" s="35" t="str" cm="1">
        <f t="array" ref="R54">IF(VALUE(TEXT(MIN(VALUE(L54:Q54)), "HH:MM"))&lt;VALUE(S54),Q54, TEXT(S54-TIME(0, 5, 0), "HH:MM"))</f>
        <v>09:35</v>
      </c>
      <c r="S54" s="34" t="str">
        <f>TEXT(VLOOKUP(F54, '11.1_특별(보훈),고교행정'!$G$6:$N$79, 8, FALSE), "HH:MM")</f>
        <v>09:50</v>
      </c>
      <c r="T54" s="34" t="str">
        <f t="shared" si="9"/>
        <v>10:10</v>
      </c>
      <c r="U54" s="137" t="str">
        <f>TEXT(VLOOKUP(K54, '11.1_특별(보훈),고교행정'!$H$5:$N$77, 7, FALSE), "HH:MM")</f>
        <v>10:10</v>
      </c>
      <c r="V54" s="142" t="str">
        <f t="shared" si="10"/>
        <v>10:15</v>
      </c>
      <c r="W54" s="143" t="str" cm="1">
        <f t="array" ref="W54">TEXT(MAX(VALUE(O54:V54)), "HH:MM")</f>
        <v>10:15</v>
      </c>
      <c r="X54" s="36" t="s">
        <v>819</v>
      </c>
      <c r="Y54" s="132">
        <v>50000</v>
      </c>
    </row>
    <row r="55" spans="1:25" ht="15" customHeight="1">
      <c r="A55" s="26" t="s">
        <v>83</v>
      </c>
      <c r="B55" s="25" t="s">
        <v>790</v>
      </c>
      <c r="C55" s="46" t="s">
        <v>37</v>
      </c>
      <c r="D55" s="28" t="s">
        <v>40</v>
      </c>
      <c r="E55" s="23" t="s">
        <v>39</v>
      </c>
      <c r="F55" s="25" t="s">
        <v>790</v>
      </c>
      <c r="G55" s="39" t="s">
        <v>568</v>
      </c>
      <c r="H55" s="40" t="s">
        <v>554</v>
      </c>
      <c r="I55" s="36" t="s">
        <v>552</v>
      </c>
      <c r="J55" s="36"/>
      <c r="K55" s="36" t="str">
        <f>F55</f>
        <v>보훈 경영 02</v>
      </c>
      <c r="L55" s="31" t="str">
        <f t="shared" si="6"/>
        <v>09:15</v>
      </c>
      <c r="M55" s="31" t="str">
        <f>TEXT(VLOOKUP(F55, '11.1_특별(보훈),고교행정'!$E$6:$N$79, 10, FALSE), "HH:MM")</f>
        <v>09:20</v>
      </c>
      <c r="N55" s="31" t="str">
        <f t="shared" si="7"/>
        <v>09:35</v>
      </c>
      <c r="O55" s="33" t="str">
        <f t="shared" si="11"/>
        <v>09:35</v>
      </c>
      <c r="P55" s="33" t="str">
        <f>TEXT(VLOOKUP(F55, '11.1_특별(보훈),고교행정'!$F$6:$N$79, 9, FALSE), "HH:MM")</f>
        <v>09:40</v>
      </c>
      <c r="Q55" s="33" t="str">
        <f t="shared" si="8"/>
        <v>09:55</v>
      </c>
      <c r="R55" s="35" t="str" cm="1">
        <f t="array" ref="R55">IF(VALUE(TEXT(MIN(VALUE(L55:Q55)), "HH:MM"))&lt;VALUE(S55),Q55, TEXT(S55-TIME(0, 5, 0), "HH:MM"))</f>
        <v>09:55</v>
      </c>
      <c r="S55" s="34" t="str">
        <f>TEXT(VLOOKUP(F55, '11.1_특별(보훈),고교행정'!$G$6:$N$79, 8, FALSE), "HH:MM")</f>
        <v>10:15</v>
      </c>
      <c r="T55" s="34" t="str">
        <f t="shared" si="9"/>
        <v>10:35</v>
      </c>
      <c r="U55" s="137" t="str">
        <f>TEXT(VLOOKUP(K55, '11.1_특별(보훈),고교행정'!$H$5:$N$77, 7, FALSE), "HH:MM")</f>
        <v>10:35</v>
      </c>
      <c r="V55" s="142" t="str">
        <f t="shared" si="10"/>
        <v>10:40</v>
      </c>
      <c r="W55" s="143" t="str" cm="1">
        <f t="array" ref="W55">TEXT(MAX(VALUE(O55:V55)), "HH:MM")</f>
        <v>10:40</v>
      </c>
      <c r="X55" s="36" t="s">
        <v>819</v>
      </c>
      <c r="Y55" s="132">
        <v>50000</v>
      </c>
    </row>
    <row r="56" spans="1:25" ht="15" customHeight="1">
      <c r="A56" s="26" t="s">
        <v>86</v>
      </c>
      <c r="B56" s="25" t="s">
        <v>791</v>
      </c>
      <c r="C56" s="46" t="s">
        <v>37</v>
      </c>
      <c r="D56" s="28" t="s">
        <v>40</v>
      </c>
      <c r="E56" s="23" t="s">
        <v>39</v>
      </c>
      <c r="F56" s="25" t="s">
        <v>791</v>
      </c>
      <c r="G56" s="39" t="s">
        <v>568</v>
      </c>
      <c r="H56" s="40" t="s">
        <v>554</v>
      </c>
      <c r="I56" s="36" t="s">
        <v>552</v>
      </c>
      <c r="J56" s="36"/>
      <c r="K56" s="36" t="str">
        <f>F56</f>
        <v>보훈 경영 03</v>
      </c>
      <c r="L56" s="31" t="str">
        <f t="shared" si="6"/>
        <v>09:35</v>
      </c>
      <c r="M56" s="31" t="str">
        <f>TEXT(VLOOKUP(F56, '11.1_특별(보훈),고교행정'!$E$6:$N$79, 10, FALSE), "HH:MM")</f>
        <v>09:40</v>
      </c>
      <c r="N56" s="31" t="str">
        <f t="shared" si="7"/>
        <v>09:55</v>
      </c>
      <c r="O56" s="33" t="str">
        <f t="shared" si="11"/>
        <v>09:55</v>
      </c>
      <c r="P56" s="33" t="str">
        <f>TEXT(VLOOKUP(F56, '11.1_특별(보훈),고교행정'!$F$6:$N$79, 9, FALSE), "HH:MM")</f>
        <v>10:00</v>
      </c>
      <c r="Q56" s="33" t="str">
        <f t="shared" si="8"/>
        <v>10:15</v>
      </c>
      <c r="R56" s="35" t="str" cm="1">
        <f t="array" ref="R56">IF(VALUE(TEXT(MIN(VALUE(L56:Q56)), "HH:MM"))&lt;VALUE(S56),Q56, TEXT(S56-TIME(0, 5, 0), "HH:MM"))</f>
        <v>08:55</v>
      </c>
      <c r="S56" s="34" t="str">
        <f>TEXT(VLOOKUP(F56, '11.1_특별(보훈),고교행정'!$G$6:$N$79, 8, FALSE), "HH:MM")</f>
        <v>09:00</v>
      </c>
      <c r="T56" s="34" t="str">
        <f t="shared" si="9"/>
        <v>09:20</v>
      </c>
      <c r="U56" s="137" t="str">
        <f>TEXT(VLOOKUP(K56, '11.1_특별(보훈),고교행정'!$H$5:$N$77, 7, FALSE), "HH:MM")</f>
        <v>10:15</v>
      </c>
      <c r="V56" s="142" t="str">
        <f t="shared" si="10"/>
        <v>10:20</v>
      </c>
      <c r="W56" s="143" t="str" cm="1">
        <f t="array" ref="W56">TEXT(MAX(VALUE(O56:V56)), "HH:MM")</f>
        <v>10:20</v>
      </c>
      <c r="X56" s="36" t="s">
        <v>819</v>
      </c>
      <c r="Y56" s="132">
        <v>50000</v>
      </c>
    </row>
    <row r="57" spans="1:25" ht="15" customHeight="1">
      <c r="A57" s="26" t="s">
        <v>89</v>
      </c>
      <c r="B57" s="25" t="s">
        <v>792</v>
      </c>
      <c r="C57" s="46" t="s">
        <v>37</v>
      </c>
      <c r="D57" s="28" t="s">
        <v>40</v>
      </c>
      <c r="E57" s="23" t="s">
        <v>39</v>
      </c>
      <c r="F57" s="25" t="s">
        <v>792</v>
      </c>
      <c r="G57" s="39" t="s">
        <v>568</v>
      </c>
      <c r="H57" s="40" t="s">
        <v>554</v>
      </c>
      <c r="I57" s="36" t="s">
        <v>552</v>
      </c>
      <c r="J57" s="36"/>
      <c r="K57" s="36" t="str">
        <f>F57</f>
        <v>보훈 경영 04</v>
      </c>
      <c r="L57" s="31" t="str">
        <f t="shared" si="6"/>
        <v>09:55</v>
      </c>
      <c r="M57" s="31" t="str">
        <f>TEXT(VLOOKUP(F57, '11.1_특별(보훈),고교행정'!$E$6:$N$79, 10, FALSE), "HH:MM")</f>
        <v>10:00</v>
      </c>
      <c r="N57" s="31" t="str">
        <f t="shared" si="7"/>
        <v>10:15</v>
      </c>
      <c r="O57" s="33" t="str">
        <f t="shared" si="11"/>
        <v>10:15</v>
      </c>
      <c r="P57" s="33" t="str">
        <f>TEXT(VLOOKUP(F57, '11.1_특별(보훈),고교행정'!$F$6:$N$79, 9, FALSE), "HH:MM")</f>
        <v>10:20</v>
      </c>
      <c r="Q57" s="33" t="str">
        <f t="shared" si="8"/>
        <v>10:35</v>
      </c>
      <c r="R57" s="35" t="str" cm="1">
        <f t="array" ref="R57">IF(VALUE(TEXT(MIN(VALUE(L57:Q57)), "HH:MM"))&lt;VALUE(S57),Q57, TEXT(S57-TIME(0, 5, 0), "HH:MM"))</f>
        <v>09:20</v>
      </c>
      <c r="S57" s="34" t="str">
        <f>TEXT(VLOOKUP(F57, '11.1_특별(보훈),고교행정'!$G$6:$N$79, 8, FALSE), "HH:MM")</f>
        <v>09:25</v>
      </c>
      <c r="T57" s="34" t="str">
        <f t="shared" si="9"/>
        <v>09:45</v>
      </c>
      <c r="U57" s="137" t="str">
        <f>TEXT(VLOOKUP(K57, '11.1_특별(보훈),고교행정'!$H$5:$N$77, 7, FALSE), "HH:MM")</f>
        <v>10:40</v>
      </c>
      <c r="V57" s="142" t="str">
        <f t="shared" si="10"/>
        <v>10:45</v>
      </c>
      <c r="W57" s="143" t="str" cm="1">
        <f t="array" ref="W57">TEXT(MAX(VALUE(O57:V57)), "HH:MM")</f>
        <v>10:45</v>
      </c>
      <c r="X57" s="36" t="s">
        <v>829</v>
      </c>
      <c r="Y57" s="132">
        <v>80000</v>
      </c>
    </row>
    <row r="58" spans="1:25" ht="15" customHeight="1">
      <c r="A58" s="26" t="s">
        <v>92</v>
      </c>
      <c r="B58" s="25" t="s">
        <v>798</v>
      </c>
      <c r="C58" s="46" t="s">
        <v>37</v>
      </c>
      <c r="D58" s="28" t="s">
        <v>40</v>
      </c>
      <c r="E58" s="23" t="s">
        <v>39</v>
      </c>
      <c r="F58" s="25" t="s">
        <v>798</v>
      </c>
      <c r="G58" s="39" t="s">
        <v>568</v>
      </c>
      <c r="H58" s="40" t="s">
        <v>556</v>
      </c>
      <c r="I58" s="36" t="s">
        <v>552</v>
      </c>
      <c r="J58" s="36"/>
      <c r="K58" s="36" t="str">
        <f>F58</f>
        <v>보훈 경영 05</v>
      </c>
      <c r="L58" s="31" t="e">
        <f t="shared" si="6"/>
        <v>#N/A</v>
      </c>
      <c r="M58" s="31" t="e">
        <f>TEXT(VLOOKUP(F58, '11.1_특별(보훈),고교행정'!$E$6:$N$79, 10, FALSE), "HH:MM")</f>
        <v>#N/A</v>
      </c>
      <c r="N58" s="31" t="e">
        <f t="shared" si="7"/>
        <v>#N/A</v>
      </c>
      <c r="O58" s="33" t="e">
        <f t="shared" si="11"/>
        <v>#N/A</v>
      </c>
      <c r="P58" s="33" t="e">
        <f>TEXT(VLOOKUP(F58, '11.1_특별(보훈),고교행정'!$F$6:$N$79, 9, FALSE), "HH:MM")</f>
        <v>#N/A</v>
      </c>
      <c r="Q58" s="33" t="e">
        <f t="shared" si="8"/>
        <v>#N/A</v>
      </c>
      <c r="R58" s="35" t="e" cm="1">
        <f t="array" ref="R58">IF(VALUE(TEXT(MIN(VALUE(L58:Q58)), "HH:MM"))&lt;VALUE(S58),Q58, TEXT(S58-TIME(0, 5, 0), "HH:MM"))</f>
        <v>#N/A</v>
      </c>
      <c r="S58" s="34" t="e">
        <f>TEXT(VLOOKUP(F58, '11.1_특별(보훈),고교행정'!$G$6:$N$79, 8, FALSE), "HH:MM")</f>
        <v>#N/A</v>
      </c>
      <c r="T58" s="34" t="e">
        <f t="shared" si="9"/>
        <v>#N/A</v>
      </c>
      <c r="U58" s="137" t="e">
        <f>TEXT(VLOOKUP(K58, '11.1_특별(보훈),고교행정'!$H$5:$N$77, 7, FALSE), "HH:MM")</f>
        <v>#N/A</v>
      </c>
      <c r="V58" s="142" t="e">
        <f t="shared" si="10"/>
        <v>#N/A</v>
      </c>
      <c r="W58" s="143" t="e" cm="1">
        <f t="array" ref="W58">TEXT(MAX(VALUE(O58:V58)), "HH:MM")</f>
        <v>#N/A</v>
      </c>
      <c r="X58" s="36" t="s">
        <v>830</v>
      </c>
      <c r="Y58" s="132">
        <v>80000</v>
      </c>
    </row>
    <row r="59" spans="1:25" ht="15" customHeight="1">
      <c r="A59" s="26" t="s">
        <v>95</v>
      </c>
      <c r="B59" s="25" t="s">
        <v>799</v>
      </c>
      <c r="C59" s="46" t="s">
        <v>37</v>
      </c>
      <c r="D59" s="28" t="s">
        <v>40</v>
      </c>
      <c r="E59" s="23" t="s">
        <v>39</v>
      </c>
      <c r="F59" s="25" t="s">
        <v>799</v>
      </c>
      <c r="G59" s="39" t="s">
        <v>568</v>
      </c>
      <c r="H59" s="40" t="s">
        <v>556</v>
      </c>
      <c r="I59" s="36" t="s">
        <v>552</v>
      </c>
      <c r="J59" s="36"/>
      <c r="K59" s="36" t="str">
        <f>F59</f>
        <v>보훈 경영 06</v>
      </c>
      <c r="L59" s="31" t="str">
        <f t="shared" si="6"/>
        <v>10:15</v>
      </c>
      <c r="M59" s="31" t="str">
        <f>TEXT(VLOOKUP(F59, '11.1_특별(보훈),고교행정'!$E$6:$N$79, 10, FALSE), "HH:MM")</f>
        <v>10:20</v>
      </c>
      <c r="N59" s="31" t="str">
        <f t="shared" si="7"/>
        <v>10:35</v>
      </c>
      <c r="O59" s="33" t="str">
        <f t="shared" si="11"/>
        <v>10:35</v>
      </c>
      <c r="P59" s="33" t="str">
        <f>TEXT(VLOOKUP(F59, '11.1_특별(보훈),고교행정'!$F$6:$N$79, 9, FALSE), "HH:MM")</f>
        <v>10:40</v>
      </c>
      <c r="Q59" s="33" t="str">
        <f t="shared" si="8"/>
        <v>10:55</v>
      </c>
      <c r="R59" s="35" t="str" cm="1">
        <f t="array" ref="R59">IF(VALUE(TEXT(MIN(VALUE(L59:Q59)), "HH:MM"))&lt;VALUE(S59),Q59, TEXT(S59-TIME(0, 5, 0), "HH:MM"))</f>
        <v>10:55</v>
      </c>
      <c r="S59" s="34" t="str">
        <f>TEXT(VLOOKUP(F59, '11.1_특별(보훈),고교행정'!$G$6:$N$79, 8, FALSE), "HH:MM")</f>
        <v>11:05</v>
      </c>
      <c r="T59" s="34" t="str">
        <f t="shared" si="9"/>
        <v>11:25</v>
      </c>
      <c r="U59" s="137" t="str">
        <f>TEXT(VLOOKUP(K59, '11.1_특별(보훈),고교행정'!$H$5:$N$77, 7, FALSE), "HH:MM")</f>
        <v>11:25</v>
      </c>
      <c r="V59" s="142" t="str">
        <f t="shared" si="10"/>
        <v>11:30</v>
      </c>
      <c r="W59" s="143" t="str" cm="1">
        <f t="array" ref="W59">TEXT(MAX(VALUE(O59:V59)), "HH:MM")</f>
        <v>11:30</v>
      </c>
      <c r="X59" s="36" t="s">
        <v>821</v>
      </c>
      <c r="Y59" s="132">
        <v>120000</v>
      </c>
    </row>
    <row r="60" spans="1:25" ht="15" customHeight="1">
      <c r="A60" s="26" t="s">
        <v>98</v>
      </c>
      <c r="B60" s="25" t="s">
        <v>800</v>
      </c>
      <c r="C60" s="46" t="s">
        <v>37</v>
      </c>
      <c r="D60" s="28" t="s">
        <v>40</v>
      </c>
      <c r="E60" s="23" t="s">
        <v>41</v>
      </c>
      <c r="F60" s="25" t="s">
        <v>800</v>
      </c>
      <c r="G60" s="39" t="s">
        <v>568</v>
      </c>
      <c r="H60" s="40" t="s">
        <v>556</v>
      </c>
      <c r="I60" s="36" t="s">
        <v>552</v>
      </c>
      <c r="J60" s="36"/>
      <c r="K60" s="36" t="str">
        <f>F60</f>
        <v>보훈 경영 07</v>
      </c>
      <c r="L60" s="31" t="str">
        <f t="shared" si="6"/>
        <v>10:35</v>
      </c>
      <c r="M60" s="31" t="str">
        <f>TEXT(VLOOKUP(F60, '11.1_특별(보훈),고교행정'!$E$6:$N$79, 10, FALSE), "HH:MM")</f>
        <v>10:40</v>
      </c>
      <c r="N60" s="31" t="str">
        <f t="shared" si="7"/>
        <v>10:55</v>
      </c>
      <c r="O60" s="33" t="str">
        <f t="shared" si="11"/>
        <v>10:55</v>
      </c>
      <c r="P60" s="33" t="str">
        <f>TEXT(VLOOKUP(F60, '11.1_특별(보훈),고교행정'!$F$6:$N$79, 9, FALSE), "HH:MM")</f>
        <v>11:00</v>
      </c>
      <c r="Q60" s="33" t="str">
        <f t="shared" si="8"/>
        <v>11:15</v>
      </c>
      <c r="R60" s="35" t="str" cm="1">
        <f t="array" ref="R60">IF(VALUE(TEXT(MIN(VALUE(L60:Q60)), "HH:MM"))&lt;VALUE(S60),Q60, TEXT(S60-TIME(0, 5, 0), "HH:MM"))</f>
        <v>11:15</v>
      </c>
      <c r="S60" s="34" t="str">
        <f>TEXT(VLOOKUP(F60, '11.1_특별(보훈),고교행정'!$G$6:$N$79, 8, FALSE), "HH:MM")</f>
        <v>11:30</v>
      </c>
      <c r="T60" s="34" t="str">
        <f t="shared" si="9"/>
        <v>11:50</v>
      </c>
      <c r="U60" s="137" t="str">
        <f>TEXT(VLOOKUP(K60, '11.1_특별(보훈),고교행정'!$H$5:$N$77, 7, FALSE), "HH:MM")</f>
        <v>11:50</v>
      </c>
      <c r="V60" s="142" t="str">
        <f t="shared" si="10"/>
        <v>11:55</v>
      </c>
      <c r="W60" s="143" t="str" cm="1">
        <f t="array" ref="W60">TEXT(MAX(VALUE(O60:V60)), "HH:MM")</f>
        <v>11:55</v>
      </c>
      <c r="X60" s="36" t="s">
        <v>821</v>
      </c>
      <c r="Y60" s="132">
        <v>120000</v>
      </c>
    </row>
    <row r="61" spans="1:25" ht="15" customHeight="1">
      <c r="A61" s="26" t="s">
        <v>101</v>
      </c>
      <c r="B61" s="25" t="s">
        <v>801</v>
      </c>
      <c r="C61" s="46" t="s">
        <v>37</v>
      </c>
      <c r="D61" s="28" t="s">
        <v>40</v>
      </c>
      <c r="E61" s="23" t="s">
        <v>41</v>
      </c>
      <c r="F61" s="25" t="s">
        <v>801</v>
      </c>
      <c r="G61" s="39" t="s">
        <v>568</v>
      </c>
      <c r="H61" s="40" t="s">
        <v>556</v>
      </c>
      <c r="I61" s="36" t="s">
        <v>552</v>
      </c>
      <c r="J61" s="36"/>
      <c r="K61" s="36" t="str">
        <f>F61</f>
        <v>보훈 경영 08</v>
      </c>
      <c r="L61" s="31" t="e">
        <f t="shared" si="6"/>
        <v>#N/A</v>
      </c>
      <c r="M61" s="31" t="e">
        <f>TEXT(VLOOKUP(F61, '11.1_특별(보훈),고교행정'!$E$6:$N$79, 10, FALSE), "HH:MM")</f>
        <v>#N/A</v>
      </c>
      <c r="N61" s="31" t="e">
        <f t="shared" si="7"/>
        <v>#N/A</v>
      </c>
      <c r="O61" s="33" t="e">
        <f t="shared" si="11"/>
        <v>#N/A</v>
      </c>
      <c r="P61" s="33" t="e">
        <f>TEXT(VLOOKUP(F61, '11.1_특별(보훈),고교행정'!$F$6:$N$79, 9, FALSE), "HH:MM")</f>
        <v>#N/A</v>
      </c>
      <c r="Q61" s="33" t="e">
        <f t="shared" si="8"/>
        <v>#N/A</v>
      </c>
      <c r="R61" s="35" t="e" cm="1">
        <f t="array" ref="R61">IF(VALUE(TEXT(MIN(VALUE(L61:Q61)), "HH:MM"))&lt;VALUE(S61),Q61, TEXT(S61-TIME(0, 5, 0), "HH:MM"))</f>
        <v>#N/A</v>
      </c>
      <c r="S61" s="34" t="e">
        <f>TEXT(VLOOKUP(F61, '11.1_특별(보훈),고교행정'!$G$6:$N$79, 8, FALSE), "HH:MM")</f>
        <v>#N/A</v>
      </c>
      <c r="T61" s="34" t="e">
        <f t="shared" si="9"/>
        <v>#N/A</v>
      </c>
      <c r="U61" s="137" t="e">
        <f>TEXT(VLOOKUP(K61, '11.1_특별(보훈),고교행정'!$H$5:$N$77, 7, FALSE), "HH:MM")</f>
        <v>#N/A</v>
      </c>
      <c r="V61" s="142" t="e">
        <f t="shared" si="10"/>
        <v>#N/A</v>
      </c>
      <c r="W61" s="143" t="e" cm="1">
        <f t="array" ref="W61">TEXT(MAX(VALUE(O61:V61)), "HH:MM")</f>
        <v>#N/A</v>
      </c>
      <c r="X61" s="36" t="s">
        <v>41</v>
      </c>
      <c r="Y61" s="132">
        <v>150000</v>
      </c>
    </row>
    <row r="62" spans="1:25" ht="15" customHeight="1">
      <c r="A62" s="26" t="s">
        <v>71</v>
      </c>
      <c r="B62" s="25" t="s">
        <v>807</v>
      </c>
      <c r="C62" s="46" t="s">
        <v>37</v>
      </c>
      <c r="D62" s="28" t="s">
        <v>38</v>
      </c>
      <c r="E62" s="23" t="s">
        <v>39</v>
      </c>
      <c r="F62" s="25" t="s">
        <v>807</v>
      </c>
      <c r="G62" s="39" t="s">
        <v>568</v>
      </c>
      <c r="H62" s="40" t="s">
        <v>557</v>
      </c>
      <c r="I62" s="36" t="s">
        <v>552</v>
      </c>
      <c r="J62" s="36"/>
      <c r="K62" s="36" t="str">
        <f>F62</f>
        <v>보훈 경제 01</v>
      </c>
      <c r="L62" s="31" t="str">
        <f t="shared" si="6"/>
        <v>13:15</v>
      </c>
      <c r="M62" s="31" t="str">
        <f>TEXT(VLOOKUP(F62, '11.1_특별(보훈),고교행정'!$E$6:$N$79, 10, FALSE), "HH:MM")</f>
        <v>13:20</v>
      </c>
      <c r="N62" s="31" t="str">
        <f t="shared" si="7"/>
        <v>13:35</v>
      </c>
      <c r="O62" s="33" t="str">
        <f t="shared" si="11"/>
        <v>13:35</v>
      </c>
      <c r="P62" s="33" t="str">
        <f>TEXT(VLOOKUP(F62, '11.1_특별(보훈),고교행정'!$F$6:$N$79, 9, FALSE), "HH:MM")</f>
        <v>13:40</v>
      </c>
      <c r="Q62" s="33" t="str">
        <f t="shared" si="8"/>
        <v>13:55</v>
      </c>
      <c r="R62" s="35" t="str" cm="1">
        <f t="array" ref="R62">IF(VALUE(TEXT(MIN(VALUE(L62:Q62)), "HH:MM"))&lt;VALUE(S62),Q62, TEXT(S62-TIME(0, 5, 0), "HH:MM"))</f>
        <v>13:55</v>
      </c>
      <c r="S62" s="34" t="str">
        <f>TEXT(VLOOKUP(F62, '11.1_특별(보훈),고교행정'!$G$6:$N$79, 8, FALSE), "HH:MM")</f>
        <v>14:10</v>
      </c>
      <c r="T62" s="34" t="str">
        <f t="shared" si="9"/>
        <v>14:30</v>
      </c>
      <c r="U62" s="137" t="str">
        <f>TEXT(VLOOKUP(K62, '11.1_특별(보훈),고교행정'!$H$5:$N$77, 7, FALSE), "HH:MM")</f>
        <v>14:30</v>
      </c>
      <c r="V62" s="142" t="str">
        <f t="shared" si="10"/>
        <v>14:35</v>
      </c>
      <c r="W62" s="143" t="str" cm="1">
        <f t="array" ref="W62">TEXT(MAX(VALUE(O62:V62)), "HH:MM")</f>
        <v>14:35</v>
      </c>
      <c r="X62" s="36" t="s">
        <v>39</v>
      </c>
      <c r="Y62" s="132">
        <v>50000</v>
      </c>
    </row>
    <row r="63" spans="1:25" ht="15" customHeight="1">
      <c r="A63" s="26" t="s">
        <v>74</v>
      </c>
      <c r="B63" s="25" t="s">
        <v>808</v>
      </c>
      <c r="C63" s="46" t="s">
        <v>37</v>
      </c>
      <c r="D63" s="28" t="s">
        <v>38</v>
      </c>
      <c r="E63" s="23" t="s">
        <v>39</v>
      </c>
      <c r="F63" s="25" t="s">
        <v>808</v>
      </c>
      <c r="G63" s="39" t="s">
        <v>568</v>
      </c>
      <c r="H63" s="40" t="s">
        <v>557</v>
      </c>
      <c r="I63" s="36" t="s">
        <v>552</v>
      </c>
      <c r="J63" s="36"/>
      <c r="K63" s="36" t="str">
        <f>F63</f>
        <v>보훈 경제 02</v>
      </c>
      <c r="L63" s="31" t="str">
        <f t="shared" si="6"/>
        <v>13:35</v>
      </c>
      <c r="M63" s="31" t="str">
        <f>TEXT(VLOOKUP(F63, '11.1_특별(보훈),고교행정'!$E$6:$N$79, 10, FALSE), "HH:MM")</f>
        <v>13:40</v>
      </c>
      <c r="N63" s="31" t="str">
        <f t="shared" si="7"/>
        <v>13:55</v>
      </c>
      <c r="O63" s="33" t="str">
        <f t="shared" si="11"/>
        <v>13:55</v>
      </c>
      <c r="P63" s="33" t="str">
        <f>TEXT(VLOOKUP(F63, '11.1_특별(보훈),고교행정'!$F$6:$N$79, 9, FALSE), "HH:MM")</f>
        <v>14:00</v>
      </c>
      <c r="Q63" s="33" t="str">
        <f t="shared" si="8"/>
        <v>14:15</v>
      </c>
      <c r="R63" s="35" t="str" cm="1">
        <f t="array" ref="R63">IF(VALUE(TEXT(MIN(VALUE(L63:Q63)), "HH:MM"))&lt;VALUE(S63),Q63, TEXT(S63-TIME(0, 5, 0), "HH:MM"))</f>
        <v>14:15</v>
      </c>
      <c r="S63" s="34" t="str">
        <f>TEXT(VLOOKUP(F63, '11.1_특별(보훈),고교행정'!$G$6:$N$79, 8, FALSE), "HH:MM")</f>
        <v>14:35</v>
      </c>
      <c r="T63" s="34" t="str">
        <f t="shared" si="9"/>
        <v>14:55</v>
      </c>
      <c r="U63" s="137" t="str">
        <f>TEXT(VLOOKUP(K63, '11.1_특별(보훈),고교행정'!$H$5:$N$77, 7, FALSE), "HH:MM")</f>
        <v>14:55</v>
      </c>
      <c r="V63" s="142" t="str">
        <f t="shared" si="10"/>
        <v>15:00</v>
      </c>
      <c r="W63" s="143" t="str" cm="1">
        <f t="array" ref="W63">TEXT(MAX(VALUE(O63:V63)), "HH:MM")</f>
        <v>15:00</v>
      </c>
      <c r="X63" s="36" t="s">
        <v>819</v>
      </c>
      <c r="Y63" s="132">
        <v>50000</v>
      </c>
    </row>
    <row r="64" spans="1:25" ht="15" customHeight="1">
      <c r="A64" s="26" t="s">
        <v>77</v>
      </c>
      <c r="B64" s="25" t="s">
        <v>809</v>
      </c>
      <c r="C64" s="46" t="s">
        <v>37</v>
      </c>
      <c r="D64" s="28" t="s">
        <v>38</v>
      </c>
      <c r="E64" s="23" t="s">
        <v>39</v>
      </c>
      <c r="F64" s="25" t="s">
        <v>809</v>
      </c>
      <c r="G64" s="39" t="s">
        <v>568</v>
      </c>
      <c r="H64" s="40" t="s">
        <v>557</v>
      </c>
      <c r="I64" s="36" t="s">
        <v>552</v>
      </c>
      <c r="J64" s="36"/>
      <c r="K64" s="36" t="str">
        <f>F64</f>
        <v>보훈 경제 03</v>
      </c>
      <c r="L64" s="31" t="str">
        <f t="shared" si="6"/>
        <v>13:55</v>
      </c>
      <c r="M64" s="31" t="str">
        <f>TEXT(VLOOKUP(F64, '11.1_특별(보훈),고교행정'!$E$6:$N$79, 10, FALSE), "HH:MM")</f>
        <v>14:00</v>
      </c>
      <c r="N64" s="31" t="str">
        <f t="shared" si="7"/>
        <v>14:15</v>
      </c>
      <c r="O64" s="33" t="str">
        <f t="shared" si="11"/>
        <v>14:15</v>
      </c>
      <c r="P64" s="33" t="str">
        <f>TEXT(VLOOKUP(F64, '11.1_특별(보훈),고교행정'!$F$6:$N$79, 9, FALSE), "HH:MM")</f>
        <v>14:20</v>
      </c>
      <c r="Q64" s="33" t="str">
        <f t="shared" si="8"/>
        <v>14:35</v>
      </c>
      <c r="R64" s="35" t="str" cm="1">
        <f t="array" ref="R64">IF(VALUE(TEXT(MIN(VALUE(L64:Q64)), "HH:MM"))&lt;VALUE(S64),Q64, TEXT(S64-TIME(0, 5, 0), "HH:MM"))</f>
        <v>13:15</v>
      </c>
      <c r="S64" s="34" t="str">
        <f>TEXT(VLOOKUP(F64, '11.1_특별(보훈),고교행정'!$G$6:$N$79, 8, FALSE), "HH:MM")</f>
        <v>13:20</v>
      </c>
      <c r="T64" s="34" t="str">
        <f t="shared" si="9"/>
        <v>13:40</v>
      </c>
      <c r="U64" s="137" t="str">
        <f>TEXT(VLOOKUP(K64, '11.1_특별(보훈),고교행정'!$H$5:$N$77, 7, FALSE), "HH:MM")</f>
        <v>14:35</v>
      </c>
      <c r="V64" s="142" t="str">
        <f t="shared" si="10"/>
        <v>14:40</v>
      </c>
      <c r="W64" s="143" t="str" cm="1">
        <f t="array" ref="W64">TEXT(MAX(VALUE(O64:V64)), "HH:MM")</f>
        <v>14:40</v>
      </c>
      <c r="X64" s="36" t="s">
        <v>826</v>
      </c>
      <c r="Y64" s="132">
        <v>50000</v>
      </c>
    </row>
    <row r="65" spans="1:25" ht="15" customHeight="1">
      <c r="A65" s="26" t="s">
        <v>276</v>
      </c>
      <c r="B65" s="146" t="s">
        <v>708</v>
      </c>
      <c r="C65" s="146" t="s">
        <v>45</v>
      </c>
      <c r="D65" s="28" t="s">
        <v>46</v>
      </c>
      <c r="E65" s="23" t="s">
        <v>39</v>
      </c>
      <c r="F65" s="25" t="s">
        <v>708</v>
      </c>
      <c r="G65" s="33" t="s">
        <v>565</v>
      </c>
      <c r="H65" s="38" t="s">
        <v>557</v>
      </c>
      <c r="I65" s="33" t="s">
        <v>555</v>
      </c>
      <c r="J65" s="33" t="s">
        <v>884</v>
      </c>
      <c r="K65" s="36" t="str">
        <f>F65</f>
        <v>수도권 IT 09</v>
      </c>
      <c r="L65" s="32" t="str">
        <f t="shared" si="6"/>
        <v>13:15</v>
      </c>
      <c r="M65" s="31" t="str">
        <f>TEXT(VLOOKUP(F65, '10.29_IT'!$E$6:$N$108, 10, FALSE), "HH:MM")</f>
        <v>13:20</v>
      </c>
      <c r="N65" s="31" t="str">
        <f t="shared" si="7"/>
        <v>13:35</v>
      </c>
      <c r="O65" s="33" t="str">
        <f t="shared" ref="O65:O82" si="12">N65</f>
        <v>13:35</v>
      </c>
      <c r="P65" s="33" t="str">
        <f>TEXT(VLOOKUP(F65, '10.29_IT'!$F$5:$N$108, 9, FALSE), "HH:MM")</f>
        <v>13:40</v>
      </c>
      <c r="Q65" s="33" t="str">
        <f t="shared" si="8"/>
        <v>13:55</v>
      </c>
      <c r="R65" s="35" t="str" cm="1">
        <f t="array" ref="R65">IF(VALUE(TEXT(MIN(VALUE(L65:Q65)), "HH:MM"))&lt;VALUE(S65),Q65, TEXT(S65-TIME(0, 5, 0), "HH:MM"))</f>
        <v>13:55</v>
      </c>
      <c r="S65" s="34" t="str">
        <f>TEXT(VLOOKUP(F65, '10.29_IT'!$G$6:$N$108, 8, FALSE), "HH:MM")</f>
        <v>14:10</v>
      </c>
      <c r="T65" s="34" t="str">
        <f t="shared" si="9"/>
        <v>14:30</v>
      </c>
      <c r="U65" s="137" t="str">
        <f>TEXT(VLOOKUP(K65, '10.29_IT'!H13:N1095, 7, FALSE), "HH:MM")</f>
        <v>14:30</v>
      </c>
      <c r="V65" s="142" t="str">
        <f t="shared" si="10"/>
        <v>14:35</v>
      </c>
      <c r="W65" s="143" t="str" cm="1">
        <f t="array" ref="W65">TEXT(MAX(VALUE(O65:V65)), "HH:MM")</f>
        <v>14:35</v>
      </c>
      <c r="X65" s="36" t="s">
        <v>819</v>
      </c>
      <c r="Y65" s="132">
        <v>50000</v>
      </c>
    </row>
    <row r="66" spans="1:25" ht="15" customHeight="1">
      <c r="A66" s="26" t="s">
        <v>280</v>
      </c>
      <c r="B66" s="146" t="s">
        <v>709</v>
      </c>
      <c r="C66" s="146" t="s">
        <v>45</v>
      </c>
      <c r="D66" s="28" t="s">
        <v>46</v>
      </c>
      <c r="E66" s="23" t="s">
        <v>39</v>
      </c>
      <c r="F66" s="25" t="s">
        <v>709</v>
      </c>
      <c r="G66" s="33" t="s">
        <v>565</v>
      </c>
      <c r="H66" s="38" t="s">
        <v>557</v>
      </c>
      <c r="I66" s="33" t="s">
        <v>555</v>
      </c>
      <c r="J66" s="33" t="s">
        <v>884</v>
      </c>
      <c r="K66" s="36" t="str">
        <f>F66</f>
        <v>수도권 IT 10</v>
      </c>
      <c r="L66" s="32" t="str">
        <f t="shared" si="6"/>
        <v>13:35</v>
      </c>
      <c r="M66" s="31" t="str">
        <f>TEXT(VLOOKUP(F66, '10.29_IT'!$E$6:$N$108, 10, FALSE), "HH:MM")</f>
        <v>13:40</v>
      </c>
      <c r="N66" s="31" t="str">
        <f t="shared" si="7"/>
        <v>13:55</v>
      </c>
      <c r="O66" s="33" t="str">
        <f t="shared" si="12"/>
        <v>13:55</v>
      </c>
      <c r="P66" s="33" t="str">
        <f>TEXT(VLOOKUP(F66, '10.29_IT'!$F$5:$N$108, 9, FALSE), "HH:MM")</f>
        <v>14:00</v>
      </c>
      <c r="Q66" s="33" t="str">
        <f t="shared" si="8"/>
        <v>14:15</v>
      </c>
      <c r="R66" s="35" t="str" cm="1">
        <f t="array" ref="R66">IF(VALUE(TEXT(MIN(VALUE(L66:Q66)), "HH:MM"))&lt;VALUE(S66),Q66, TEXT(S66-TIME(0, 5, 0), "HH:MM"))</f>
        <v>14:15</v>
      </c>
      <c r="S66" s="34" t="str">
        <f>TEXT(VLOOKUP(F66, '10.29_IT'!$G$6:$N$108, 8, FALSE), "HH:MM")</f>
        <v>14:35</v>
      </c>
      <c r="T66" s="34" t="str">
        <f t="shared" si="9"/>
        <v>14:55</v>
      </c>
      <c r="U66" s="137" t="str">
        <f>TEXT(VLOOKUP(K66, '10.29_IT'!H14:N1096, 7, FALSE), "HH:MM")</f>
        <v>14:55</v>
      </c>
      <c r="V66" s="142" t="str">
        <f t="shared" si="10"/>
        <v>15:00</v>
      </c>
      <c r="W66" s="143" t="str" cm="1">
        <f t="array" ref="W66">TEXT(MAX(VALUE(O66:V66)), "HH:MM")</f>
        <v>15:00</v>
      </c>
      <c r="X66" s="36" t="s">
        <v>819</v>
      </c>
      <c r="Y66" s="132">
        <v>50000</v>
      </c>
    </row>
    <row r="67" spans="1:25" ht="15" customHeight="1">
      <c r="A67" s="26" t="s">
        <v>284</v>
      </c>
      <c r="B67" s="146" t="s">
        <v>710</v>
      </c>
      <c r="C67" s="146" t="s">
        <v>45</v>
      </c>
      <c r="D67" s="28" t="s">
        <v>46</v>
      </c>
      <c r="E67" s="23" t="s">
        <v>41</v>
      </c>
      <c r="F67" s="25" t="s">
        <v>710</v>
      </c>
      <c r="G67" s="33" t="s">
        <v>565</v>
      </c>
      <c r="H67" s="38" t="s">
        <v>557</v>
      </c>
      <c r="I67" s="33" t="s">
        <v>555</v>
      </c>
      <c r="J67" s="33" t="s">
        <v>884</v>
      </c>
      <c r="K67" s="36" t="str">
        <f>F67</f>
        <v>수도권 IT 11</v>
      </c>
      <c r="L67" s="32" t="str">
        <f t="shared" ref="L67:L82" si="13">TEXT(M67-TIME(0, 5, 0), "HH:MM")</f>
        <v>13:55</v>
      </c>
      <c r="M67" s="31" t="str">
        <f>TEXT(VLOOKUP(F67, '10.29_IT'!$E$6:$N$108, 10, FALSE), "HH:MM")</f>
        <v>14:00</v>
      </c>
      <c r="N67" s="31" t="str">
        <f t="shared" ref="N67:N82" si="14">TEXT(M67+TIME(0, 15, 0), "HH:MM")</f>
        <v>14:15</v>
      </c>
      <c r="O67" s="33" t="str">
        <f t="shared" si="12"/>
        <v>14:15</v>
      </c>
      <c r="P67" s="33" t="str">
        <f>TEXT(VLOOKUP(F67, '10.29_IT'!$F$5:$N$108, 9, FALSE), "HH:MM")</f>
        <v>14:20</v>
      </c>
      <c r="Q67" s="33" t="str">
        <f t="shared" ref="Q67:Q82" si="15">TEXT(P67+TIME(0, 15, 0), "HH:MM")</f>
        <v>14:35</v>
      </c>
      <c r="R67" s="35" t="str" cm="1">
        <f t="array" ref="R67">IF(VALUE(TEXT(MIN(VALUE(L67:Q67)), "HH:MM"))&lt;VALUE(S67),Q67, TEXT(S67-TIME(0, 5, 0), "HH:MM"))</f>
        <v>13:15</v>
      </c>
      <c r="S67" s="34" t="str">
        <f>TEXT(VLOOKUP(F67, '10.29_IT'!$G$6:$N$108, 8, FALSE), "HH:MM")</f>
        <v>13:20</v>
      </c>
      <c r="T67" s="34" t="str">
        <f t="shared" ref="T67:T82" si="16">TEXT(S67+TIME(0, 20, 0), "HH:MM")</f>
        <v>13:40</v>
      </c>
      <c r="U67" s="137" t="str">
        <f>TEXT(VLOOKUP(K67, '10.29_IT'!H15:N1097, 7, FALSE), "HH:MM")</f>
        <v>14:35</v>
      </c>
      <c r="V67" s="142" t="str">
        <f t="shared" ref="V67:V82" si="17">TEXT(U67+TIME(0, 5, 0), "HH:MM")</f>
        <v>14:40</v>
      </c>
      <c r="W67" s="143" t="str" cm="1">
        <f t="array" ref="W67">TEXT(MAX(VALUE(O67:V67)), "HH:MM")</f>
        <v>14:40</v>
      </c>
      <c r="X67" s="36" t="s">
        <v>41</v>
      </c>
      <c r="Y67" s="132">
        <v>150000</v>
      </c>
    </row>
    <row r="68" spans="1:25" ht="15" customHeight="1">
      <c r="A68" s="26" t="s">
        <v>448</v>
      </c>
      <c r="B68" s="146" t="s">
        <v>711</v>
      </c>
      <c r="C68" s="146" t="s">
        <v>50</v>
      </c>
      <c r="D68" s="28" t="s">
        <v>46</v>
      </c>
      <c r="E68" s="23" t="s">
        <v>41</v>
      </c>
      <c r="F68" s="25" t="s">
        <v>711</v>
      </c>
      <c r="G68" s="33" t="s">
        <v>565</v>
      </c>
      <c r="H68" s="38" t="s">
        <v>557</v>
      </c>
      <c r="I68" s="33" t="s">
        <v>549</v>
      </c>
      <c r="J68" s="33" t="s">
        <v>884</v>
      </c>
      <c r="K68" s="36" t="str">
        <f>F68</f>
        <v>비수도권 IT 09</v>
      </c>
      <c r="L68" s="32" t="str">
        <f t="shared" si="13"/>
        <v>13:15</v>
      </c>
      <c r="M68" s="31" t="str">
        <f>TEXT(VLOOKUP(F68, '10.29_IT'!$J$6:$N$98, 5, FALSE), "HH:MM")</f>
        <v>13:20</v>
      </c>
      <c r="N68" s="31" t="str">
        <f t="shared" si="14"/>
        <v>13:35</v>
      </c>
      <c r="O68" s="33" t="str">
        <f t="shared" si="12"/>
        <v>13:35</v>
      </c>
      <c r="P68" s="33" t="str">
        <f>TEXT(VLOOKUP(F68, '10.29_IT'!$K$5:$N$108, 4, FALSE), "HH:MM")</f>
        <v>13:40</v>
      </c>
      <c r="Q68" s="33" t="str">
        <f t="shared" si="15"/>
        <v>13:55</v>
      </c>
      <c r="R68" s="35" t="str" cm="1">
        <f t="array" ref="R68">IF(VALUE(TEXT(MIN(VALUE(L68:Q68)), "HH:MM"))&lt;VALUE(S68),Q68, TEXT(S68-TIME(0, 5, 0), "HH:MM"))</f>
        <v>13:55</v>
      </c>
      <c r="S68" s="34" t="str">
        <f>TEXT(VLOOKUP(F68, '10.29_IT'!$L$6:$N$111, 3, FALSE), "HH:MM")</f>
        <v>14:10</v>
      </c>
      <c r="T68" s="34" t="str">
        <f t="shared" si="16"/>
        <v>14:30</v>
      </c>
      <c r="U68" s="137" t="str">
        <f>TEXT(VLOOKUP(K68, '10.29_IT'!$M$5:$N$109, 2, FALSE), "HH:MM")</f>
        <v>14:30</v>
      </c>
      <c r="V68" s="142" t="str">
        <f t="shared" si="17"/>
        <v>14:35</v>
      </c>
      <c r="W68" s="143" t="str" cm="1">
        <f t="array" ref="W68">TEXT(MAX(VALUE(O68:V68)), "HH:MM")</f>
        <v>14:35</v>
      </c>
      <c r="X68" s="36" t="s">
        <v>41</v>
      </c>
      <c r="Y68" s="132">
        <v>150000</v>
      </c>
    </row>
    <row r="69" spans="1:25" ht="15" customHeight="1">
      <c r="A69" s="26" t="s">
        <v>452</v>
      </c>
      <c r="B69" s="146" t="s">
        <v>712</v>
      </c>
      <c r="C69" s="146" t="s">
        <v>50</v>
      </c>
      <c r="D69" s="28" t="s">
        <v>46</v>
      </c>
      <c r="E69" s="23" t="s">
        <v>41</v>
      </c>
      <c r="F69" s="25" t="s">
        <v>712</v>
      </c>
      <c r="G69" s="33" t="s">
        <v>565</v>
      </c>
      <c r="H69" s="38" t="s">
        <v>557</v>
      </c>
      <c r="I69" s="33" t="s">
        <v>549</v>
      </c>
      <c r="J69" s="33" t="s">
        <v>884</v>
      </c>
      <c r="K69" s="36" t="str">
        <f>F69</f>
        <v>비수도권 IT 10</v>
      </c>
      <c r="L69" s="32" t="str">
        <f t="shared" si="13"/>
        <v>13:35</v>
      </c>
      <c r="M69" s="31" t="str">
        <f>TEXT(VLOOKUP(F69, '10.29_IT'!$J$6:$N$98, 5, FALSE), "HH:MM")</f>
        <v>13:40</v>
      </c>
      <c r="N69" s="31" t="str">
        <f t="shared" si="14"/>
        <v>13:55</v>
      </c>
      <c r="O69" s="33" t="str">
        <f t="shared" si="12"/>
        <v>13:55</v>
      </c>
      <c r="P69" s="33" t="str">
        <f>TEXT(VLOOKUP(F69, '10.29_IT'!$K$5:$N$108, 4, FALSE), "HH:MM")</f>
        <v>14:00</v>
      </c>
      <c r="Q69" s="33" t="str">
        <f t="shared" si="15"/>
        <v>14:15</v>
      </c>
      <c r="R69" s="35" t="str" cm="1">
        <f t="array" ref="R69">IF(VALUE(TEXT(MIN(VALUE(L69:Q69)), "HH:MM"))&lt;VALUE(S69),Q69, TEXT(S69-TIME(0, 5, 0), "HH:MM"))</f>
        <v>14:15</v>
      </c>
      <c r="S69" s="34" t="str">
        <f>TEXT(VLOOKUP(F69, '10.29_IT'!$L$6:$N$111, 3, FALSE), "HH:MM")</f>
        <v>14:35</v>
      </c>
      <c r="T69" s="34" t="str">
        <f t="shared" si="16"/>
        <v>14:55</v>
      </c>
      <c r="U69" s="137" t="str">
        <f>TEXT(VLOOKUP(K69, '10.29_IT'!$M$5:$N$109, 2, FALSE), "HH:MM")</f>
        <v>14:55</v>
      </c>
      <c r="V69" s="142" t="str">
        <f t="shared" si="17"/>
        <v>15:00</v>
      </c>
      <c r="W69" s="143" t="str" cm="1">
        <f t="array" ref="W69">TEXT(MAX(VALUE(O69:V69)), "HH:MM")</f>
        <v>15:00</v>
      </c>
      <c r="X69" s="36" t="s">
        <v>41</v>
      </c>
      <c r="Y69" s="132">
        <v>150000</v>
      </c>
    </row>
    <row r="70" spans="1:25" ht="15" customHeight="1">
      <c r="A70" s="26" t="s">
        <v>456</v>
      </c>
      <c r="B70" s="146" t="s">
        <v>713</v>
      </c>
      <c r="C70" s="146" t="s">
        <v>50</v>
      </c>
      <c r="D70" s="28" t="s">
        <v>46</v>
      </c>
      <c r="E70" s="23" t="s">
        <v>41</v>
      </c>
      <c r="F70" s="25" t="s">
        <v>713</v>
      </c>
      <c r="G70" s="33" t="s">
        <v>565</v>
      </c>
      <c r="H70" s="38" t="s">
        <v>557</v>
      </c>
      <c r="I70" s="33" t="s">
        <v>549</v>
      </c>
      <c r="J70" s="33" t="s">
        <v>884</v>
      </c>
      <c r="K70" s="36" t="str">
        <f>F70</f>
        <v>비수도권 IT 11</v>
      </c>
      <c r="L70" s="32" t="str">
        <f t="shared" si="13"/>
        <v>13:55</v>
      </c>
      <c r="M70" s="31" t="str">
        <f>TEXT(VLOOKUP(F70, '10.29_IT'!$J$6:$N$98, 5, FALSE), "HH:MM")</f>
        <v>14:00</v>
      </c>
      <c r="N70" s="31" t="str">
        <f t="shared" si="14"/>
        <v>14:15</v>
      </c>
      <c r="O70" s="33" t="str">
        <f t="shared" si="12"/>
        <v>14:15</v>
      </c>
      <c r="P70" s="33" t="str">
        <f>TEXT(VLOOKUP(F70, '10.29_IT'!$K$5:$N$108, 4, FALSE), "HH:MM")</f>
        <v>14:20</v>
      </c>
      <c r="Q70" s="33" t="str">
        <f t="shared" si="15"/>
        <v>14:35</v>
      </c>
      <c r="R70" s="35" t="str" cm="1">
        <f t="array" ref="R70">IF(VALUE(TEXT(MIN(VALUE(L70:Q70)), "HH:MM"))&lt;VALUE(S70),Q70, TEXT(S70-TIME(0, 5, 0), "HH:MM"))</f>
        <v>13:15</v>
      </c>
      <c r="S70" s="34" t="str">
        <f>TEXT(VLOOKUP(F70, '10.29_IT'!$L$6:$N$111, 3, FALSE), "HH:MM")</f>
        <v>13:20</v>
      </c>
      <c r="T70" s="34" t="str">
        <f t="shared" si="16"/>
        <v>13:40</v>
      </c>
      <c r="U70" s="137" t="str">
        <f>TEXT(VLOOKUP(K70, '10.29_IT'!$M$5:$N$109, 2, FALSE), "HH:MM")</f>
        <v>14:35</v>
      </c>
      <c r="V70" s="142" t="str">
        <f t="shared" si="17"/>
        <v>14:40</v>
      </c>
      <c r="W70" s="143" t="str" cm="1">
        <f t="array" ref="W70">TEXT(MAX(VALUE(O70:V70)), "HH:MM")</f>
        <v>14:40</v>
      </c>
      <c r="X70" s="36" t="s">
        <v>41</v>
      </c>
      <c r="Y70" s="132">
        <v>150000</v>
      </c>
    </row>
    <row r="71" spans="1:25" ht="15" customHeight="1">
      <c r="A71" s="26" t="s">
        <v>460</v>
      </c>
      <c r="B71" s="146" t="s">
        <v>714</v>
      </c>
      <c r="C71" s="146" t="s">
        <v>50</v>
      </c>
      <c r="D71" s="28" t="s">
        <v>46</v>
      </c>
      <c r="E71" s="23" t="s">
        <v>41</v>
      </c>
      <c r="F71" s="25" t="s">
        <v>714</v>
      </c>
      <c r="G71" s="33" t="s">
        <v>565</v>
      </c>
      <c r="H71" s="38" t="s">
        <v>557</v>
      </c>
      <c r="I71" s="33" t="s">
        <v>549</v>
      </c>
      <c r="J71" s="33" t="s">
        <v>884</v>
      </c>
      <c r="K71" s="36" t="str">
        <f>F71</f>
        <v>비수도권 IT 12</v>
      </c>
      <c r="L71" s="32" t="str">
        <f t="shared" si="13"/>
        <v>14:15</v>
      </c>
      <c r="M71" s="31" t="str">
        <f>TEXT(VLOOKUP(F71, '10.29_IT'!$J$6:$N$98, 5, FALSE), "HH:MM")</f>
        <v>14:20</v>
      </c>
      <c r="N71" s="31" t="str">
        <f t="shared" si="14"/>
        <v>14:35</v>
      </c>
      <c r="O71" s="33" t="str">
        <f t="shared" si="12"/>
        <v>14:35</v>
      </c>
      <c r="P71" s="33" t="str">
        <f>TEXT(VLOOKUP(F71, '10.29_IT'!$K$5:$N$108, 4, FALSE), "HH:MM")</f>
        <v>14:40</v>
      </c>
      <c r="Q71" s="33" t="str">
        <f t="shared" si="15"/>
        <v>14:55</v>
      </c>
      <c r="R71" s="35" t="str" cm="1">
        <f t="array" ref="R71">IF(VALUE(TEXT(MIN(VALUE(L71:Q71)), "HH:MM"))&lt;VALUE(S71),Q71, TEXT(S71-TIME(0, 5, 0), "HH:MM"))</f>
        <v>13:40</v>
      </c>
      <c r="S71" s="34" t="str">
        <f>TEXT(VLOOKUP(F71, '10.29_IT'!$L$6:$N$111, 3, FALSE), "HH:MM")</f>
        <v>13:45</v>
      </c>
      <c r="T71" s="34" t="str">
        <f t="shared" si="16"/>
        <v>14:05</v>
      </c>
      <c r="U71" s="137" t="str">
        <f>TEXT(VLOOKUP(K71, '10.29_IT'!$M$5:$N$109, 2, FALSE), "HH:MM")</f>
        <v>15:00</v>
      </c>
      <c r="V71" s="142" t="str">
        <f t="shared" si="17"/>
        <v>15:05</v>
      </c>
      <c r="W71" s="143" t="str" cm="1">
        <f t="array" ref="W71">TEXT(MAX(VALUE(O71:V71)), "HH:MM")</f>
        <v>15:05</v>
      </c>
      <c r="X71" s="36" t="s">
        <v>41</v>
      </c>
      <c r="Y71" s="132">
        <v>150000</v>
      </c>
    </row>
    <row r="72" spans="1:25" ht="15" customHeight="1">
      <c r="A72" s="26" t="s">
        <v>518</v>
      </c>
      <c r="B72" s="148" t="s">
        <v>719</v>
      </c>
      <c r="C72" s="148" t="s">
        <v>57</v>
      </c>
      <c r="D72" s="28" t="s">
        <v>58</v>
      </c>
      <c r="E72" s="23" t="s">
        <v>39</v>
      </c>
      <c r="F72" s="25" t="s">
        <v>719</v>
      </c>
      <c r="G72" s="144" t="s">
        <v>565</v>
      </c>
      <c r="H72" s="149" t="s">
        <v>558</v>
      </c>
      <c r="I72" s="144" t="s">
        <v>555</v>
      </c>
      <c r="J72" s="34" t="s">
        <v>885</v>
      </c>
      <c r="K72" s="36" t="str">
        <f>F72</f>
        <v>고교IT 01</v>
      </c>
      <c r="L72" s="32" t="str">
        <f t="shared" si="13"/>
        <v>14:40</v>
      </c>
      <c r="M72" s="31" t="str">
        <f>TEXT(VLOOKUP(F72, '10.29_IT'!$E$6:$N$108, 10, FALSE), "HH:MM")</f>
        <v>14:45</v>
      </c>
      <c r="N72" s="31" t="str">
        <f t="shared" si="14"/>
        <v>15:00</v>
      </c>
      <c r="O72" s="33" t="str">
        <f t="shared" si="12"/>
        <v>15:00</v>
      </c>
      <c r="P72" s="33" t="str">
        <f>TEXT(VLOOKUP(F72, '10.29_IT'!$F$5:$N$108, 9, FALSE), "HH:MM")</f>
        <v>15:05</v>
      </c>
      <c r="Q72" s="33" t="str">
        <f t="shared" si="15"/>
        <v>15:20</v>
      </c>
      <c r="R72" s="35" t="str" cm="1">
        <f t="array" ref="R72">IF(VALUE(TEXT(MIN(VALUE(L72:Q72)), "HH:MM"))&lt;VALUE(S72),Q72, TEXT(S72-TIME(0, 5, 0), "HH:MM"))</f>
        <v>15:20</v>
      </c>
      <c r="S72" s="34" t="str">
        <f>TEXT(VLOOKUP(F72, '10.29_IT'!$G$6:$N$108, 8, FALSE), "HH:MM")</f>
        <v>15:30</v>
      </c>
      <c r="T72" s="34" t="str">
        <f t="shared" si="16"/>
        <v>15:50</v>
      </c>
      <c r="U72" s="137" t="str">
        <f>TEXT(VLOOKUP(K72, '10.29_IT'!H16:N1098, 7, FALSE), "HH:MM")</f>
        <v>15:50</v>
      </c>
      <c r="V72" s="142" t="str">
        <f t="shared" si="17"/>
        <v>15:55</v>
      </c>
      <c r="W72" s="143" t="str" cm="1">
        <f t="array" ref="W72">TEXT(MAX(VALUE(O72:V72)), "HH:MM")</f>
        <v>15:55</v>
      </c>
      <c r="X72" s="36" t="s">
        <v>39</v>
      </c>
      <c r="Y72" s="132">
        <v>50000</v>
      </c>
    </row>
    <row r="73" spans="1:25" ht="15" customHeight="1">
      <c r="A73" s="26" t="s">
        <v>522</v>
      </c>
      <c r="B73" s="148" t="s">
        <v>810</v>
      </c>
      <c r="C73" s="148" t="s">
        <v>57</v>
      </c>
      <c r="D73" s="28" t="s">
        <v>58</v>
      </c>
      <c r="E73" s="23" t="s">
        <v>39</v>
      </c>
      <c r="F73" s="25" t="s">
        <v>810</v>
      </c>
      <c r="G73" s="144" t="s">
        <v>565</v>
      </c>
      <c r="H73" s="149" t="s">
        <v>558</v>
      </c>
      <c r="I73" s="144" t="s">
        <v>555</v>
      </c>
      <c r="J73" s="34" t="s">
        <v>885</v>
      </c>
      <c r="K73" s="36" t="str">
        <f>F73</f>
        <v>고교IT 02</v>
      </c>
      <c r="L73" s="32" t="str">
        <f t="shared" si="13"/>
        <v>15:00</v>
      </c>
      <c r="M73" s="31" t="str">
        <f>TEXT(VLOOKUP(F73, '10.29_IT'!$E$6:$N$108, 10, FALSE), "HH:MM")</f>
        <v>15:05</v>
      </c>
      <c r="N73" s="31" t="str">
        <f t="shared" si="14"/>
        <v>15:20</v>
      </c>
      <c r="O73" s="33" t="str">
        <f t="shared" si="12"/>
        <v>15:20</v>
      </c>
      <c r="P73" s="33" t="str">
        <f>TEXT(VLOOKUP(F73, '10.29_IT'!$F$5:$N$108, 9, FALSE), "HH:MM")</f>
        <v>15:25</v>
      </c>
      <c r="Q73" s="33" t="str">
        <f t="shared" si="15"/>
        <v>15:40</v>
      </c>
      <c r="R73" s="35" t="str" cm="1">
        <f t="array" ref="R73">IF(VALUE(TEXT(MIN(VALUE(L73:Q73)), "HH:MM"))&lt;VALUE(S73),Q73, TEXT(S73-TIME(0, 5, 0), "HH:MM"))</f>
        <v>15:40</v>
      </c>
      <c r="S73" s="34" t="str">
        <f>TEXT(VLOOKUP(F73, '10.29_IT'!$G$6:$N$108, 8, FALSE), "HH:MM")</f>
        <v>15:55</v>
      </c>
      <c r="T73" s="34" t="str">
        <f t="shared" si="16"/>
        <v>16:15</v>
      </c>
      <c r="U73" s="137" t="str">
        <f>TEXT(VLOOKUP(K73, '10.29_IT'!H17:N1099, 7, FALSE), "HH:MM")</f>
        <v>16:15</v>
      </c>
      <c r="V73" s="142" t="str">
        <f t="shared" si="17"/>
        <v>16:20</v>
      </c>
      <c r="W73" s="143" t="str" cm="1">
        <f t="array" ref="W73">TEXT(MAX(VALUE(O73:V73)), "HH:MM")</f>
        <v>16:20</v>
      </c>
      <c r="X73" s="36" t="s">
        <v>39</v>
      </c>
      <c r="Y73" s="132">
        <v>50000</v>
      </c>
    </row>
    <row r="74" spans="1:25" ht="15" customHeight="1">
      <c r="A74" s="26" t="s">
        <v>526</v>
      </c>
      <c r="B74" s="148" t="s">
        <v>811</v>
      </c>
      <c r="C74" s="148" t="s">
        <v>57</v>
      </c>
      <c r="D74" s="28" t="s">
        <v>58</v>
      </c>
      <c r="E74" s="23" t="s">
        <v>39</v>
      </c>
      <c r="F74" s="25" t="s">
        <v>811</v>
      </c>
      <c r="G74" s="144" t="s">
        <v>565</v>
      </c>
      <c r="H74" s="149" t="s">
        <v>558</v>
      </c>
      <c r="I74" s="144" t="s">
        <v>555</v>
      </c>
      <c r="J74" s="34" t="s">
        <v>885</v>
      </c>
      <c r="K74" s="36" t="str">
        <f>F74</f>
        <v>고교IT 03</v>
      </c>
      <c r="L74" s="32" t="str">
        <f t="shared" si="13"/>
        <v>15:20</v>
      </c>
      <c r="M74" s="31" t="str">
        <f>TEXT(VLOOKUP(F74, '10.29_IT'!$E$6:$N$108, 10, FALSE), "HH:MM")</f>
        <v>15:25</v>
      </c>
      <c r="N74" s="31" t="str">
        <f t="shared" si="14"/>
        <v>15:40</v>
      </c>
      <c r="O74" s="33" t="str">
        <f t="shared" si="12"/>
        <v>15:40</v>
      </c>
      <c r="P74" s="33" t="str">
        <f>TEXT(VLOOKUP(F74, '10.29_IT'!$F$5:$N$108, 9, FALSE), "HH:MM")</f>
        <v>15:45</v>
      </c>
      <c r="Q74" s="33" t="str">
        <f t="shared" si="15"/>
        <v>16:00</v>
      </c>
      <c r="R74" s="35" t="str" cm="1">
        <f t="array" ref="R74">IF(VALUE(TEXT(MIN(VALUE(L74:Q74)), "HH:MM"))&lt;VALUE(S74),Q74, TEXT(S74-TIME(0, 5, 0), "HH:MM"))</f>
        <v>16:00</v>
      </c>
      <c r="S74" s="34" t="str">
        <f>TEXT(VLOOKUP(F74, '10.29_IT'!$G$6:$N$108, 8, FALSE), "HH:MM")</f>
        <v>16:20</v>
      </c>
      <c r="T74" s="34" t="str">
        <f t="shared" si="16"/>
        <v>16:40</v>
      </c>
      <c r="U74" s="137" t="str">
        <f>TEXT(VLOOKUP(K74, '10.29_IT'!H18:N1100, 7, FALSE), "HH:MM")</f>
        <v>16:40</v>
      </c>
      <c r="V74" s="142" t="str">
        <f t="shared" si="17"/>
        <v>16:45</v>
      </c>
      <c r="W74" s="143" t="str" cm="1">
        <f t="array" ref="W74">TEXT(MAX(VALUE(O74:V74)), "HH:MM")</f>
        <v>16:45</v>
      </c>
      <c r="X74" s="36" t="s">
        <v>824</v>
      </c>
      <c r="Y74" s="132">
        <v>80000</v>
      </c>
    </row>
    <row r="75" spans="1:25" ht="15" customHeight="1">
      <c r="A75" s="26" t="s">
        <v>530</v>
      </c>
      <c r="B75" s="148" t="s">
        <v>812</v>
      </c>
      <c r="C75" s="148" t="s">
        <v>57</v>
      </c>
      <c r="D75" s="28" t="s">
        <v>58</v>
      </c>
      <c r="E75" s="23" t="s">
        <v>41</v>
      </c>
      <c r="F75" s="25" t="s">
        <v>812</v>
      </c>
      <c r="G75" s="144" t="s">
        <v>565</v>
      </c>
      <c r="H75" s="149" t="s">
        <v>558</v>
      </c>
      <c r="I75" s="144" t="s">
        <v>555</v>
      </c>
      <c r="J75" s="34" t="s">
        <v>885</v>
      </c>
      <c r="K75" s="36" t="str">
        <f>F75</f>
        <v>고교IT 04</v>
      </c>
      <c r="L75" s="32" t="str">
        <f t="shared" si="13"/>
        <v>15:40</v>
      </c>
      <c r="M75" s="31" t="str">
        <f>TEXT(VLOOKUP(F75, '10.29_IT'!$E$6:$N$108, 10, FALSE), "HH:MM")</f>
        <v>15:45</v>
      </c>
      <c r="N75" s="31" t="str">
        <f t="shared" si="14"/>
        <v>16:00</v>
      </c>
      <c r="O75" s="33" t="str">
        <f t="shared" si="12"/>
        <v>16:00</v>
      </c>
      <c r="P75" s="33" t="str">
        <f>TEXT(VLOOKUP(F75, '10.29_IT'!$F$5:$N$108, 9, FALSE), "HH:MM")</f>
        <v>16:05</v>
      </c>
      <c r="Q75" s="33" t="str">
        <f t="shared" si="15"/>
        <v>16:20</v>
      </c>
      <c r="R75" s="35" t="str" cm="1">
        <f t="array" ref="R75">IF(VALUE(TEXT(MIN(VALUE(L75:Q75)), "HH:MM"))&lt;VALUE(S75),Q75, TEXT(S75-TIME(0, 5, 0), "HH:MM"))</f>
        <v>15:00</v>
      </c>
      <c r="S75" s="34" t="str">
        <f>TEXT(VLOOKUP(F75, '10.29_IT'!$G$6:$N$108, 8, FALSE), "HH:MM")</f>
        <v>15:05</v>
      </c>
      <c r="T75" s="34" t="str">
        <f t="shared" si="16"/>
        <v>15:25</v>
      </c>
      <c r="U75" s="137" t="str">
        <f>TEXT(VLOOKUP(K75, '10.29_IT'!H19:N1101, 7, FALSE), "HH:MM")</f>
        <v>16:20</v>
      </c>
      <c r="V75" s="142" t="str">
        <f t="shared" si="17"/>
        <v>16:25</v>
      </c>
      <c r="W75" s="143" t="str" cm="1">
        <f t="array" ref="W75">TEXT(MAX(VALUE(O75:V75)), "HH:MM")</f>
        <v>16:25</v>
      </c>
      <c r="X75" s="36" t="s">
        <v>821</v>
      </c>
      <c r="Y75" s="132">
        <v>120000</v>
      </c>
    </row>
    <row r="76" spans="1:25" ht="15" customHeight="1">
      <c r="A76" s="26" t="s">
        <v>534</v>
      </c>
      <c r="B76" s="148" t="s">
        <v>813</v>
      </c>
      <c r="C76" s="148" t="s">
        <v>57</v>
      </c>
      <c r="D76" s="28" t="s">
        <v>58</v>
      </c>
      <c r="E76" s="23" t="s">
        <v>41</v>
      </c>
      <c r="F76" s="25" t="s">
        <v>813</v>
      </c>
      <c r="G76" s="144" t="s">
        <v>565</v>
      </c>
      <c r="H76" s="149" t="s">
        <v>558</v>
      </c>
      <c r="I76" s="144" t="s">
        <v>555</v>
      </c>
      <c r="J76" s="34" t="s">
        <v>885</v>
      </c>
      <c r="K76" s="36" t="str">
        <f>F76</f>
        <v>고교IT 05</v>
      </c>
      <c r="L76" s="32" t="str">
        <f t="shared" si="13"/>
        <v>16:00</v>
      </c>
      <c r="M76" s="31" t="str">
        <f>TEXT(VLOOKUP(F76, '10.29_IT'!$E$6:$N$108, 10, FALSE), "HH:MM")</f>
        <v>16:05</v>
      </c>
      <c r="N76" s="31" t="str">
        <f t="shared" si="14"/>
        <v>16:20</v>
      </c>
      <c r="O76" s="33" t="str">
        <f t="shared" si="12"/>
        <v>16:20</v>
      </c>
      <c r="P76" s="33" t="str">
        <f>TEXT(VLOOKUP(F76, '10.29_IT'!$F$5:$N$108, 9, FALSE), "HH:MM")</f>
        <v>16:25</v>
      </c>
      <c r="Q76" s="33" t="str">
        <f t="shared" si="15"/>
        <v>16:40</v>
      </c>
      <c r="R76" s="35" t="str" cm="1">
        <f t="array" ref="R76">IF(VALUE(TEXT(MIN(VALUE(L76:Q76)), "HH:MM"))&lt;VALUE(S76),Q76, TEXT(S76-TIME(0, 5, 0), "HH:MM"))</f>
        <v>16:40</v>
      </c>
      <c r="S76" s="34" t="str">
        <f>TEXT(VLOOKUP(F76, '10.29_IT'!$G$6:$N$108, 8, FALSE), "HH:MM")</f>
        <v>16:45</v>
      </c>
      <c r="T76" s="34" t="str">
        <f t="shared" si="16"/>
        <v>17:05</v>
      </c>
      <c r="U76" s="137" t="str">
        <f>TEXT(VLOOKUP(K76, '10.29_IT'!H20:N1102, 7, FALSE), "HH:MM")</f>
        <v>17:05</v>
      </c>
      <c r="V76" s="142" t="str">
        <f t="shared" si="17"/>
        <v>17:10</v>
      </c>
      <c r="W76" s="143" t="str" cm="1">
        <f t="array" ref="W76">TEXT(MAX(VALUE(O76:V76)), "HH:MM")</f>
        <v>17:10</v>
      </c>
      <c r="X76" s="36" t="s">
        <v>41</v>
      </c>
      <c r="Y76" s="132">
        <v>150000</v>
      </c>
    </row>
    <row r="77" spans="1:25" ht="15" customHeight="1">
      <c r="A77" s="26" t="s">
        <v>464</v>
      </c>
      <c r="B77" s="148" t="s">
        <v>715</v>
      </c>
      <c r="C77" s="148" t="s">
        <v>50</v>
      </c>
      <c r="D77" s="28" t="s">
        <v>46</v>
      </c>
      <c r="E77" s="23" t="s">
        <v>41</v>
      </c>
      <c r="F77" s="25" t="s">
        <v>715</v>
      </c>
      <c r="G77" s="144" t="s">
        <v>565</v>
      </c>
      <c r="H77" s="149" t="s">
        <v>558</v>
      </c>
      <c r="I77" s="144" t="s">
        <v>549</v>
      </c>
      <c r="J77" s="144" t="s">
        <v>886</v>
      </c>
      <c r="K77" s="36" t="str">
        <f>F77</f>
        <v>비수도권 IT 13</v>
      </c>
      <c r="L77" s="32" t="str">
        <f t="shared" si="13"/>
        <v>14:40</v>
      </c>
      <c r="M77" s="31" t="str">
        <f>TEXT(VLOOKUP(F77, '10.29_IT'!$J$6:$N$98, 5, FALSE), "HH:MM")</f>
        <v>14:45</v>
      </c>
      <c r="N77" s="31" t="str">
        <f t="shared" si="14"/>
        <v>15:00</v>
      </c>
      <c r="O77" s="33" t="str">
        <f t="shared" si="12"/>
        <v>15:00</v>
      </c>
      <c r="P77" s="33" t="str">
        <f>TEXT(VLOOKUP(F77, '10.29_IT'!$K$5:$N$108, 4, FALSE), "HH:MM")</f>
        <v>15:05</v>
      </c>
      <c r="Q77" s="33" t="str">
        <f t="shared" si="15"/>
        <v>15:20</v>
      </c>
      <c r="R77" s="35" t="str" cm="1">
        <f t="array" ref="R77">IF(VALUE(TEXT(MIN(VALUE(L77:Q77)), "HH:MM"))&lt;VALUE(S77),Q77, TEXT(S77-TIME(0, 5, 0), "HH:MM"))</f>
        <v>15:20</v>
      </c>
      <c r="S77" s="34" t="str">
        <f>TEXT(VLOOKUP(F77, '10.29_IT'!$L$6:$N$111, 3, FALSE), "HH:MM")</f>
        <v>15:30</v>
      </c>
      <c r="T77" s="34" t="str">
        <f t="shared" si="16"/>
        <v>15:50</v>
      </c>
      <c r="U77" s="137" t="str">
        <f>TEXT(VLOOKUP(K77, '10.29_IT'!$M$5:$N$109, 2, FALSE), "HH:MM")</f>
        <v>15:50</v>
      </c>
      <c r="V77" s="142" t="str">
        <f t="shared" si="17"/>
        <v>15:55</v>
      </c>
      <c r="W77" s="143" t="str" cm="1">
        <f t="array" ref="W77">TEXT(MAX(VALUE(O77:V77)), "HH:MM")</f>
        <v>15:55</v>
      </c>
      <c r="X77" s="36" t="s">
        <v>41</v>
      </c>
      <c r="Y77" s="132">
        <v>150000</v>
      </c>
    </row>
    <row r="78" spans="1:25" ht="15" customHeight="1">
      <c r="A78" s="26" t="s">
        <v>468</v>
      </c>
      <c r="B78" s="148" t="s">
        <v>716</v>
      </c>
      <c r="C78" s="148" t="s">
        <v>50</v>
      </c>
      <c r="D78" s="28" t="s">
        <v>46</v>
      </c>
      <c r="E78" s="23" t="s">
        <v>41</v>
      </c>
      <c r="F78" s="25" t="s">
        <v>716</v>
      </c>
      <c r="G78" s="144" t="s">
        <v>565</v>
      </c>
      <c r="H78" s="149" t="s">
        <v>558</v>
      </c>
      <c r="I78" s="144" t="s">
        <v>549</v>
      </c>
      <c r="J78" s="144" t="s">
        <v>886</v>
      </c>
      <c r="K78" s="36" t="str">
        <f>F78</f>
        <v>비수도권 IT 14</v>
      </c>
      <c r="L78" s="32" t="str">
        <f t="shared" si="13"/>
        <v>15:00</v>
      </c>
      <c r="M78" s="31" t="str">
        <f>TEXT(VLOOKUP(F78, '10.29_IT'!$J$6:$N$98, 5, FALSE), "HH:MM")</f>
        <v>15:05</v>
      </c>
      <c r="N78" s="31" t="str">
        <f t="shared" si="14"/>
        <v>15:20</v>
      </c>
      <c r="O78" s="33" t="str">
        <f t="shared" si="12"/>
        <v>15:20</v>
      </c>
      <c r="P78" s="33" t="str">
        <f>TEXT(VLOOKUP(F78, '10.29_IT'!$K$5:$N$108, 4, FALSE), "HH:MM")</f>
        <v>15:25</v>
      </c>
      <c r="Q78" s="33" t="str">
        <f t="shared" si="15"/>
        <v>15:40</v>
      </c>
      <c r="R78" s="35" t="str" cm="1">
        <f t="array" ref="R78">IF(VALUE(TEXT(MIN(VALUE(L78:Q78)), "HH:MM"))&lt;VALUE(S78),Q78, TEXT(S78-TIME(0, 5, 0), "HH:MM"))</f>
        <v>15:40</v>
      </c>
      <c r="S78" s="34" t="str">
        <f>TEXT(VLOOKUP(F78, '10.29_IT'!$L$6:$N$111, 3, FALSE), "HH:MM")</f>
        <v>15:55</v>
      </c>
      <c r="T78" s="34" t="str">
        <f t="shared" si="16"/>
        <v>16:15</v>
      </c>
      <c r="U78" s="137" t="str">
        <f>TEXT(VLOOKUP(K78, '10.29_IT'!$M$5:$N$109, 2, FALSE), "HH:MM")</f>
        <v>16:15</v>
      </c>
      <c r="V78" s="142" t="str">
        <f t="shared" si="17"/>
        <v>16:20</v>
      </c>
      <c r="W78" s="143" t="str" cm="1">
        <f t="array" ref="W78">TEXT(MAX(VALUE(O78:V78)), "HH:MM")</f>
        <v>16:20</v>
      </c>
      <c r="X78" s="36" t="s">
        <v>41</v>
      </c>
      <c r="Y78" s="132">
        <v>150000</v>
      </c>
    </row>
    <row r="79" spans="1:25" ht="15" customHeight="1">
      <c r="A79" s="26" t="s">
        <v>472</v>
      </c>
      <c r="B79" s="148" t="s">
        <v>717</v>
      </c>
      <c r="C79" s="148" t="s">
        <v>50</v>
      </c>
      <c r="D79" s="28" t="s">
        <v>46</v>
      </c>
      <c r="E79" s="23" t="s">
        <v>41</v>
      </c>
      <c r="F79" s="25" t="s">
        <v>717</v>
      </c>
      <c r="G79" s="144" t="s">
        <v>565</v>
      </c>
      <c r="H79" s="149" t="s">
        <v>558</v>
      </c>
      <c r="I79" s="144" t="s">
        <v>549</v>
      </c>
      <c r="J79" s="144" t="s">
        <v>886</v>
      </c>
      <c r="K79" s="36" t="str">
        <f>F79</f>
        <v>비수도권 IT 15</v>
      </c>
      <c r="L79" s="32" t="str">
        <f t="shared" si="13"/>
        <v>15:20</v>
      </c>
      <c r="M79" s="31" t="str">
        <f>TEXT(VLOOKUP(F79, '10.29_IT'!$J$6:$N$98, 5, FALSE), "HH:MM")</f>
        <v>15:25</v>
      </c>
      <c r="N79" s="31" t="str">
        <f t="shared" si="14"/>
        <v>15:40</v>
      </c>
      <c r="O79" s="33" t="str">
        <f t="shared" si="12"/>
        <v>15:40</v>
      </c>
      <c r="P79" s="33" t="str">
        <f>TEXT(VLOOKUP(F79, '10.29_IT'!$K$5:$N$108, 4, FALSE), "HH:MM")</f>
        <v>15:45</v>
      </c>
      <c r="Q79" s="33" t="str">
        <f t="shared" si="15"/>
        <v>16:00</v>
      </c>
      <c r="R79" s="35" t="str" cm="1">
        <f t="array" ref="R79">IF(VALUE(TEXT(MIN(VALUE(L79:Q79)), "HH:MM"))&lt;VALUE(S79),Q79, TEXT(S79-TIME(0, 5, 0), "HH:MM"))</f>
        <v>16:00</v>
      </c>
      <c r="S79" s="34" t="str">
        <f>TEXT(VLOOKUP(F79, '10.29_IT'!$L$6:$N$111, 3, FALSE), "HH:MM")</f>
        <v>16:20</v>
      </c>
      <c r="T79" s="34" t="str">
        <f t="shared" si="16"/>
        <v>16:40</v>
      </c>
      <c r="U79" s="137" t="str">
        <f>TEXT(VLOOKUP(K79, '10.29_IT'!$M$5:$N$109, 2, FALSE), "HH:MM")</f>
        <v>16:40</v>
      </c>
      <c r="V79" s="142" t="str">
        <f t="shared" si="17"/>
        <v>16:45</v>
      </c>
      <c r="W79" s="143" t="str" cm="1">
        <f t="array" ref="W79">TEXT(MAX(VALUE(O79:V79)), "HH:MM")</f>
        <v>16:45</v>
      </c>
      <c r="X79" s="36" t="s">
        <v>41</v>
      </c>
      <c r="Y79" s="132">
        <v>150000</v>
      </c>
    </row>
    <row r="80" spans="1:25" ht="15" customHeight="1">
      <c r="A80" s="26" t="s">
        <v>476</v>
      </c>
      <c r="B80" s="148" t="s">
        <v>718</v>
      </c>
      <c r="C80" s="148" t="s">
        <v>50</v>
      </c>
      <c r="D80" s="28" t="s">
        <v>46</v>
      </c>
      <c r="E80" s="23" t="s">
        <v>41</v>
      </c>
      <c r="F80" s="25" t="s">
        <v>718</v>
      </c>
      <c r="G80" s="144" t="s">
        <v>565</v>
      </c>
      <c r="H80" s="149" t="s">
        <v>558</v>
      </c>
      <c r="I80" s="144" t="s">
        <v>549</v>
      </c>
      <c r="J80" s="144" t="s">
        <v>886</v>
      </c>
      <c r="K80" s="36" t="str">
        <f>F80</f>
        <v>비수도권 IT 16</v>
      </c>
      <c r="L80" s="32" t="str">
        <f t="shared" si="13"/>
        <v>15:40</v>
      </c>
      <c r="M80" s="31" t="str">
        <f>TEXT(VLOOKUP(F80, '10.29_IT'!$J$6:$N$98, 5, FALSE), "HH:MM")</f>
        <v>15:45</v>
      </c>
      <c r="N80" s="31" t="str">
        <f t="shared" si="14"/>
        <v>16:00</v>
      </c>
      <c r="O80" s="33" t="str">
        <f t="shared" si="12"/>
        <v>16:00</v>
      </c>
      <c r="P80" s="33" t="str">
        <f>TEXT(VLOOKUP(F80, '10.29_IT'!$K$5:$N$108, 4, FALSE), "HH:MM")</f>
        <v>16:05</v>
      </c>
      <c r="Q80" s="33" t="str">
        <f t="shared" si="15"/>
        <v>16:20</v>
      </c>
      <c r="R80" s="35" t="str" cm="1">
        <f t="array" ref="R80">IF(VALUE(TEXT(MIN(VALUE(L80:Q80)), "HH:MM"))&lt;VALUE(S80),Q80, TEXT(S80-TIME(0, 5, 0), "HH:MM"))</f>
        <v>15:00</v>
      </c>
      <c r="S80" s="34" t="str">
        <f>TEXT(VLOOKUP(F80, '10.29_IT'!$L$6:$N$111, 3, FALSE), "HH:MM")</f>
        <v>15:05</v>
      </c>
      <c r="T80" s="34" t="str">
        <f t="shared" si="16"/>
        <v>15:25</v>
      </c>
      <c r="U80" s="137" t="str">
        <f>TEXT(VLOOKUP(K80, '10.29_IT'!$M$5:$N$109, 2, FALSE), "HH:MM")</f>
        <v>16:20</v>
      </c>
      <c r="V80" s="142" t="str">
        <f t="shared" si="17"/>
        <v>16:25</v>
      </c>
      <c r="W80" s="143" t="str" cm="1">
        <f t="array" ref="W80">TEXT(MAX(VALUE(O80:V80)), "HH:MM")</f>
        <v>16:25</v>
      </c>
      <c r="X80" s="36" t="s">
        <v>41</v>
      </c>
      <c r="Y80" s="132">
        <v>150000</v>
      </c>
    </row>
    <row r="81" spans="1:25" ht="15" customHeight="1">
      <c r="A81" s="26" t="s">
        <v>480</v>
      </c>
      <c r="B81" s="147" t="s">
        <v>720</v>
      </c>
      <c r="C81" s="147" t="s">
        <v>50</v>
      </c>
      <c r="D81" s="28" t="s">
        <v>46</v>
      </c>
      <c r="E81" s="23" t="s">
        <v>41</v>
      </c>
      <c r="F81" s="25" t="s">
        <v>720</v>
      </c>
      <c r="G81" s="34" t="s">
        <v>565</v>
      </c>
      <c r="H81" s="40" t="s">
        <v>559</v>
      </c>
      <c r="I81" s="34" t="s">
        <v>549</v>
      </c>
      <c r="J81" s="144" t="s">
        <v>886</v>
      </c>
      <c r="K81" s="36" t="str">
        <f>F81</f>
        <v>비수도권 IT 17</v>
      </c>
      <c r="L81" s="32" t="str">
        <f t="shared" si="13"/>
        <v>16:05</v>
      </c>
      <c r="M81" s="31" t="str">
        <f>TEXT(VLOOKUP(F81, '10.29_IT'!$J$6:$N$98, 5, FALSE), "HH:MM")</f>
        <v>16:10</v>
      </c>
      <c r="N81" s="31" t="str">
        <f t="shared" si="14"/>
        <v>16:25</v>
      </c>
      <c r="O81" s="33" t="str">
        <f t="shared" si="12"/>
        <v>16:25</v>
      </c>
      <c r="P81" s="33" t="str">
        <f>TEXT(VLOOKUP(F81, '10.29_IT'!$K$5:$N$108, 4, FALSE), "HH:MM")</f>
        <v>16:30</v>
      </c>
      <c r="Q81" s="33" t="str">
        <f t="shared" si="15"/>
        <v>16:45</v>
      </c>
      <c r="R81" s="35" t="str" cm="1">
        <f t="array" ref="R81">IF(VALUE(TEXT(MIN(VALUE(L81:Q81)), "HH:MM"))&lt;VALUE(S81),Q81, TEXT(S81-TIME(0, 5, 0), "HH:MM"))</f>
        <v>16:45</v>
      </c>
      <c r="S81" s="34" t="str">
        <f>TEXT(VLOOKUP(F81, '10.29_IT'!$L$6:$N$111, 3, FALSE), "HH:MM")</f>
        <v>16:50</v>
      </c>
      <c r="T81" s="34" t="str">
        <f t="shared" si="16"/>
        <v>17:10</v>
      </c>
      <c r="U81" s="137" t="str">
        <f>TEXT(VLOOKUP(K81, '10.29_IT'!$M$5:$N$109, 2, FALSE), "HH:MM")</f>
        <v>17:10</v>
      </c>
      <c r="V81" s="142" t="str">
        <f t="shared" si="17"/>
        <v>17:15</v>
      </c>
      <c r="W81" s="143" t="str" cm="1">
        <f t="array" ref="W81">TEXT(MAX(VALUE(O81:V81)), "HH:MM")</f>
        <v>17:15</v>
      </c>
      <c r="X81" s="36" t="s">
        <v>41</v>
      </c>
      <c r="Y81" s="132">
        <v>150000</v>
      </c>
    </row>
    <row r="82" spans="1:25" ht="15" customHeight="1">
      <c r="A82" s="26" t="s">
        <v>484</v>
      </c>
      <c r="B82" s="147" t="s">
        <v>721</v>
      </c>
      <c r="C82" s="147" t="s">
        <v>50</v>
      </c>
      <c r="D82" s="28" t="s">
        <v>46</v>
      </c>
      <c r="E82" s="23" t="s">
        <v>41</v>
      </c>
      <c r="F82" s="25" t="s">
        <v>721</v>
      </c>
      <c r="G82" s="34" t="s">
        <v>565</v>
      </c>
      <c r="H82" s="40" t="s">
        <v>559</v>
      </c>
      <c r="I82" s="34" t="s">
        <v>549</v>
      </c>
      <c r="J82" s="144" t="s">
        <v>886</v>
      </c>
      <c r="K82" s="36" t="str">
        <f>F82</f>
        <v>비수도권 IT 18</v>
      </c>
      <c r="L82" s="32" t="str">
        <f t="shared" si="13"/>
        <v>16:25</v>
      </c>
      <c r="M82" s="31" t="str">
        <f>TEXT(VLOOKUP(F82, '10.29_IT'!$J$6:$N$98, 5, FALSE), "HH:MM")</f>
        <v>16:30</v>
      </c>
      <c r="N82" s="31" t="str">
        <f t="shared" si="14"/>
        <v>16:45</v>
      </c>
      <c r="O82" s="33" t="str">
        <f t="shared" si="12"/>
        <v>16:45</v>
      </c>
      <c r="P82" s="33" t="str">
        <f>TEXT(VLOOKUP(F82, '10.29_IT'!$K$5:$N$108, 4, FALSE), "HH:MM")</f>
        <v>16:50</v>
      </c>
      <c r="Q82" s="33" t="str">
        <f t="shared" si="15"/>
        <v>17:05</v>
      </c>
      <c r="R82" s="35" t="str" cm="1">
        <f t="array" ref="R82">IF(VALUE(TEXT(MIN(VALUE(L82:Q82)), "HH:MM"))&lt;VALUE(S82),Q82, TEXT(S82-TIME(0, 5, 0), "HH:MM"))</f>
        <v>17:05</v>
      </c>
      <c r="S82" s="34" t="str">
        <f>TEXT(VLOOKUP(F82, '10.29_IT'!$L$6:$N$111, 3, FALSE), "HH:MM")</f>
        <v>17:15</v>
      </c>
      <c r="T82" s="34" t="str">
        <f t="shared" si="16"/>
        <v>17:35</v>
      </c>
      <c r="U82" s="137" t="str">
        <f>TEXT(VLOOKUP(K82, '10.29_IT'!$M$5:$N$109, 2, FALSE), "HH:MM")</f>
        <v>17:35</v>
      </c>
      <c r="V82" s="142" t="str">
        <f t="shared" si="17"/>
        <v>17:40</v>
      </c>
      <c r="W82" s="143" t="str" cm="1">
        <f t="array" ref="W82">TEXT(MAX(VALUE(O82:V82)), "HH:MM")</f>
        <v>17:40</v>
      </c>
      <c r="X82" s="36" t="s">
        <v>41</v>
      </c>
      <c r="Y82" s="132">
        <v>150000</v>
      </c>
    </row>
    <row r="83" spans="1:25" ht="15" customHeight="1">
      <c r="A83" s="26" t="s">
        <v>488</v>
      </c>
      <c r="B83" s="25" t="s">
        <v>793</v>
      </c>
      <c r="C83" s="46" t="s">
        <v>52</v>
      </c>
      <c r="D83" s="28" t="s">
        <v>53</v>
      </c>
      <c r="E83" s="23" t="s">
        <v>39</v>
      </c>
      <c r="F83" s="25" t="s">
        <v>793</v>
      </c>
      <c r="G83" s="39" t="s">
        <v>568</v>
      </c>
      <c r="H83" s="40" t="s">
        <v>554</v>
      </c>
      <c r="I83" s="36" t="s">
        <v>25</v>
      </c>
      <c r="J83" s="36"/>
      <c r="K83" s="36" t="str">
        <f>F83</f>
        <v>고교 수도권 01</v>
      </c>
      <c r="L83" s="31" t="str">
        <f t="shared" ref="L83:L98" si="18">TEXT(M83-TIME(0, 5, 0), "HH:MM")</f>
        <v>08:55</v>
      </c>
      <c r="M83" s="31" t="str">
        <f>TEXT(VLOOKUP(F83, '11.1_특별(보훈),고교행정'!$J$6:$N$77, 5, FALSE), "HH:MM")</f>
        <v>09:00</v>
      </c>
      <c r="N83" s="31" t="str">
        <f t="shared" ref="N83:N98" si="19">TEXT(M83+TIME(0, 15, 0), "HH:MM")</f>
        <v>09:15</v>
      </c>
      <c r="O83" s="33" t="str">
        <f t="shared" ref="O83:O92" si="20">TEXT(P83-TIME(0, 5, 0), "HH:MM")</f>
        <v>09:15</v>
      </c>
      <c r="P83" s="33" t="str">
        <f>TEXT(VLOOKUP(F83, '11.1_특별(보훈),고교행정'!$K$6:$N$78, 4, FALSE), "HH:MM")</f>
        <v>09:20</v>
      </c>
      <c r="Q83" s="33" t="str">
        <f t="shared" ref="Q83:Q98" si="21">TEXT(P83+TIME(0, 15, 0), "HH:MM")</f>
        <v>09:35</v>
      </c>
      <c r="R83" s="35" t="str" cm="1">
        <f t="array" ref="R83">IF(VALUE(TEXT(MIN(VALUE(L83:Q83)), "HH:MM"))&lt;VALUE(S83),Q83, TEXT(S83-TIME(0, 5, 0), "HH:MM"))</f>
        <v>09:35</v>
      </c>
      <c r="S83" s="34" t="str">
        <f>TEXT(VLOOKUP(F83, '11.1_특별(보훈),고교행정'!$L$6:$N$77, 3, FALSE), "HH:MM")</f>
        <v>09:50</v>
      </c>
      <c r="T83" s="34" t="str">
        <f t="shared" ref="T83:T98" si="22">TEXT(S83+TIME(0, 20, 0), "HH:MM")</f>
        <v>10:10</v>
      </c>
      <c r="U83" s="137" t="str">
        <f>TEXT(VLOOKUP(K83, '11.1_특별(보훈),고교행정'!$M$5:$N$75, 2, FALSE), "HH:MM")</f>
        <v>10:10</v>
      </c>
      <c r="V83" s="142" t="str">
        <f t="shared" ref="V83:V124" si="23">TEXT(U83+TIME(0, 5, 0), "HH:MM")</f>
        <v>10:15</v>
      </c>
      <c r="W83" s="143" t="str" cm="1">
        <f t="array" ref="W83">TEXT(MAX(VALUE(O83:V83)), "HH:MM")</f>
        <v>10:15</v>
      </c>
      <c r="X83" s="36" t="s">
        <v>819</v>
      </c>
      <c r="Y83" s="132">
        <v>50000</v>
      </c>
    </row>
    <row r="84" spans="1:25" ht="15" customHeight="1">
      <c r="A84" s="26" t="s">
        <v>491</v>
      </c>
      <c r="B84" s="25" t="s">
        <v>794</v>
      </c>
      <c r="C84" s="46" t="s">
        <v>52</v>
      </c>
      <c r="D84" s="28" t="s">
        <v>53</v>
      </c>
      <c r="E84" s="23" t="s">
        <v>39</v>
      </c>
      <c r="F84" s="25" t="s">
        <v>794</v>
      </c>
      <c r="G84" s="39" t="s">
        <v>568</v>
      </c>
      <c r="H84" s="40" t="s">
        <v>554</v>
      </c>
      <c r="I84" s="36" t="s">
        <v>25</v>
      </c>
      <c r="J84" s="36"/>
      <c r="K84" s="36" t="str">
        <f>F84</f>
        <v>고교 수도권 02</v>
      </c>
      <c r="L84" s="31" t="str">
        <f t="shared" si="18"/>
        <v>09:15</v>
      </c>
      <c r="M84" s="31" t="str">
        <f>TEXT(VLOOKUP(F84, '11.1_특별(보훈),고교행정'!$J$6:$N$77, 5, FALSE), "HH:MM")</f>
        <v>09:20</v>
      </c>
      <c r="N84" s="31" t="str">
        <f t="shared" si="19"/>
        <v>09:35</v>
      </c>
      <c r="O84" s="33" t="str">
        <f t="shared" si="20"/>
        <v>09:35</v>
      </c>
      <c r="P84" s="33" t="str">
        <f>TEXT(VLOOKUP(F84, '11.1_특별(보훈),고교행정'!$K$6:$N$78, 4, FALSE), "HH:MM")</f>
        <v>09:40</v>
      </c>
      <c r="Q84" s="33" t="str">
        <f t="shared" si="21"/>
        <v>09:55</v>
      </c>
      <c r="R84" s="35" t="str" cm="1">
        <f t="array" ref="R84">IF(VALUE(TEXT(MIN(VALUE(L84:Q84)), "HH:MM"))&lt;VALUE(S84),Q84, TEXT(S84-TIME(0, 5, 0), "HH:MM"))</f>
        <v>09:55</v>
      </c>
      <c r="S84" s="34" t="str">
        <f>TEXT(VLOOKUP(F84, '11.1_특별(보훈),고교행정'!$L$6:$N$77, 3, FALSE), "HH:MM")</f>
        <v>10:15</v>
      </c>
      <c r="T84" s="34" t="str">
        <f t="shared" si="22"/>
        <v>10:35</v>
      </c>
      <c r="U84" s="137" t="str">
        <f>TEXT(VLOOKUP(K84, '11.1_특별(보훈),고교행정'!$M$5:$N$75, 2, FALSE), "HH:MM")</f>
        <v>10:35</v>
      </c>
      <c r="V84" s="142" t="str">
        <f t="shared" si="23"/>
        <v>10:40</v>
      </c>
      <c r="W84" s="143" t="str" cm="1">
        <f t="array" ref="W84">TEXT(MAX(VALUE(O84:V84)), "HH:MM")</f>
        <v>10:40</v>
      </c>
      <c r="X84" s="36" t="s">
        <v>819</v>
      </c>
      <c r="Y84" s="132">
        <v>50000</v>
      </c>
    </row>
    <row r="85" spans="1:25" ht="15" customHeight="1">
      <c r="A85" s="26" t="s">
        <v>494</v>
      </c>
      <c r="B85" s="25" t="s">
        <v>795</v>
      </c>
      <c r="C85" s="46" t="s">
        <v>52</v>
      </c>
      <c r="D85" s="28" t="s">
        <v>53</v>
      </c>
      <c r="E85" s="23" t="s">
        <v>39</v>
      </c>
      <c r="F85" s="25" t="s">
        <v>795</v>
      </c>
      <c r="G85" s="39" t="s">
        <v>568</v>
      </c>
      <c r="H85" s="40" t="s">
        <v>554</v>
      </c>
      <c r="I85" s="36" t="s">
        <v>25</v>
      </c>
      <c r="J85" s="36"/>
      <c r="K85" s="36" t="str">
        <f>F85</f>
        <v>고교 수도권 03</v>
      </c>
      <c r="L85" s="31" t="str">
        <f t="shared" si="18"/>
        <v>09:35</v>
      </c>
      <c r="M85" s="31" t="str">
        <f>TEXT(VLOOKUP(F85, '11.1_특별(보훈),고교행정'!$J$6:$N$77, 5, FALSE), "HH:MM")</f>
        <v>09:40</v>
      </c>
      <c r="N85" s="31" t="str">
        <f t="shared" si="19"/>
        <v>09:55</v>
      </c>
      <c r="O85" s="33" t="str">
        <f t="shared" si="20"/>
        <v>09:55</v>
      </c>
      <c r="P85" s="33" t="str">
        <f>TEXT(VLOOKUP(F85, '11.1_특별(보훈),고교행정'!$K$6:$N$78, 4, FALSE), "HH:MM")</f>
        <v>10:00</v>
      </c>
      <c r="Q85" s="33" t="str">
        <f t="shared" si="21"/>
        <v>10:15</v>
      </c>
      <c r="R85" s="35" t="str" cm="1">
        <f t="array" ref="R85">IF(VALUE(TEXT(MIN(VALUE(L85:Q85)), "HH:MM"))&lt;VALUE(S85),Q85, TEXT(S85-TIME(0, 5, 0), "HH:MM"))</f>
        <v>08:55</v>
      </c>
      <c r="S85" s="34" t="str">
        <f>TEXT(VLOOKUP(F85, '11.1_특별(보훈),고교행정'!$L$6:$N$77, 3, FALSE), "HH:MM")</f>
        <v>09:00</v>
      </c>
      <c r="T85" s="34" t="str">
        <f t="shared" si="22"/>
        <v>09:20</v>
      </c>
      <c r="U85" s="137" t="str">
        <f>TEXT(VLOOKUP(K85, '11.1_특별(보훈),고교행정'!$M$5:$N$75, 2, FALSE), "HH:MM")</f>
        <v>10:15</v>
      </c>
      <c r="V85" s="142" t="str">
        <f t="shared" si="23"/>
        <v>10:20</v>
      </c>
      <c r="W85" s="143" t="str" cm="1">
        <f t="array" ref="W85">TEXT(MAX(VALUE(O85:V85)), "HH:MM")</f>
        <v>10:20</v>
      </c>
      <c r="X85" s="36" t="s">
        <v>819</v>
      </c>
      <c r="Y85" s="132">
        <v>50000</v>
      </c>
    </row>
    <row r="86" spans="1:25" ht="15" customHeight="1">
      <c r="A86" s="26" t="s">
        <v>497</v>
      </c>
      <c r="B86" s="25" t="s">
        <v>796</v>
      </c>
      <c r="C86" s="46" t="s">
        <v>52</v>
      </c>
      <c r="D86" s="28" t="s">
        <v>53</v>
      </c>
      <c r="E86" s="23" t="s">
        <v>39</v>
      </c>
      <c r="F86" s="25" t="s">
        <v>796</v>
      </c>
      <c r="G86" s="39" t="s">
        <v>568</v>
      </c>
      <c r="H86" s="40" t="s">
        <v>554</v>
      </c>
      <c r="I86" s="36" t="s">
        <v>25</v>
      </c>
      <c r="J86" s="36"/>
      <c r="K86" s="36" t="str">
        <f>F86</f>
        <v>고교 수도권 04</v>
      </c>
      <c r="L86" s="31" t="str">
        <f t="shared" si="18"/>
        <v>09:55</v>
      </c>
      <c r="M86" s="31" t="str">
        <f>TEXT(VLOOKUP(F86, '11.1_특별(보훈),고교행정'!$J$6:$N$77, 5, FALSE), "HH:MM")</f>
        <v>10:00</v>
      </c>
      <c r="N86" s="31" t="str">
        <f t="shared" si="19"/>
        <v>10:15</v>
      </c>
      <c r="O86" s="33" t="str">
        <f t="shared" si="20"/>
        <v>10:15</v>
      </c>
      <c r="P86" s="33" t="str">
        <f>TEXT(VLOOKUP(F86, '11.1_특별(보훈),고교행정'!$K$6:$N$78, 4, FALSE), "HH:MM")</f>
        <v>10:20</v>
      </c>
      <c r="Q86" s="33" t="str">
        <f t="shared" si="21"/>
        <v>10:35</v>
      </c>
      <c r="R86" s="35" t="str" cm="1">
        <f t="array" ref="R86">IF(VALUE(TEXT(MIN(VALUE(L86:Q86)), "HH:MM"))&lt;VALUE(S86),Q86, TEXT(S86-TIME(0, 5, 0), "HH:MM"))</f>
        <v>09:20</v>
      </c>
      <c r="S86" s="34" t="str">
        <f>TEXT(VLOOKUP(F86, '11.1_특별(보훈),고교행정'!$L$6:$N$77, 3, FALSE), "HH:MM")</f>
        <v>09:25</v>
      </c>
      <c r="T86" s="34" t="str">
        <f t="shared" si="22"/>
        <v>09:45</v>
      </c>
      <c r="U86" s="137" t="str">
        <f>TEXT(VLOOKUP(K86, '11.1_특별(보훈),고교행정'!$M$5:$N$75, 2, FALSE), "HH:MM")</f>
        <v>10:40</v>
      </c>
      <c r="V86" s="142" t="str">
        <f t="shared" si="23"/>
        <v>10:45</v>
      </c>
      <c r="W86" s="143" t="str" cm="1">
        <f t="array" ref="W86">TEXT(MAX(VALUE(O86:V86)), "HH:MM")</f>
        <v>10:45</v>
      </c>
      <c r="X86" s="36" t="s">
        <v>819</v>
      </c>
      <c r="Y86" s="132">
        <v>50000</v>
      </c>
    </row>
    <row r="87" spans="1:25" ht="15" customHeight="1">
      <c r="A87" s="26" t="s">
        <v>500</v>
      </c>
      <c r="B87" s="25" t="s">
        <v>797</v>
      </c>
      <c r="C87" s="46" t="s">
        <v>52</v>
      </c>
      <c r="D87" s="28" t="s">
        <v>53</v>
      </c>
      <c r="E87" s="23" t="s">
        <v>39</v>
      </c>
      <c r="F87" s="25" t="s">
        <v>797</v>
      </c>
      <c r="G87" s="39" t="s">
        <v>568</v>
      </c>
      <c r="H87" s="40" t="s">
        <v>554</v>
      </c>
      <c r="I87" s="36" t="s">
        <v>25</v>
      </c>
      <c r="J87" s="36"/>
      <c r="K87" s="36" t="str">
        <f>F87</f>
        <v>고교 수도권 05</v>
      </c>
      <c r="L87" s="31" t="str">
        <f t="shared" si="18"/>
        <v>10:15</v>
      </c>
      <c r="M87" s="31" t="str">
        <f>TEXT(VLOOKUP(F87, '11.1_특별(보훈),고교행정'!$J$6:$N$77, 5, FALSE), "HH:MM")</f>
        <v>10:20</v>
      </c>
      <c r="N87" s="31" t="str">
        <f t="shared" si="19"/>
        <v>10:35</v>
      </c>
      <c r="O87" s="33" t="str">
        <f t="shared" si="20"/>
        <v>10:35</v>
      </c>
      <c r="P87" s="33" t="str">
        <f>TEXT(VLOOKUP(F87, '11.1_특별(보훈),고교행정'!$K$6:$N$78, 4, FALSE), "HH:MM")</f>
        <v>10:40</v>
      </c>
      <c r="Q87" s="33" t="str">
        <f t="shared" si="21"/>
        <v>10:55</v>
      </c>
      <c r="R87" s="35" t="str" cm="1">
        <f t="array" ref="R87">IF(VALUE(TEXT(MIN(VALUE(L87:Q87)), "HH:MM"))&lt;VALUE(S87),Q87, TEXT(S87-TIME(0, 5, 0), "HH:MM"))</f>
        <v>10:55</v>
      </c>
      <c r="S87" s="34" t="str">
        <f>TEXT(VLOOKUP(F87, '11.1_특별(보훈),고교행정'!$L$6:$N$77, 3, FALSE), "HH:MM")</f>
        <v>11:00</v>
      </c>
      <c r="T87" s="34" t="str">
        <f t="shared" si="22"/>
        <v>11:20</v>
      </c>
      <c r="U87" s="137" t="str">
        <f>TEXT(VLOOKUP(K87, '11.1_특별(보훈),고교행정'!$M$5:$N$75, 2, FALSE), "HH:MM")</f>
        <v>11:20</v>
      </c>
      <c r="V87" s="142" t="str">
        <f t="shared" si="23"/>
        <v>11:25</v>
      </c>
      <c r="W87" s="143" t="str" cm="1">
        <f t="array" ref="W87">TEXT(MAX(VALUE(O87:V87)), "HH:MM")</f>
        <v>11:25</v>
      </c>
      <c r="X87" s="36" t="s">
        <v>819</v>
      </c>
      <c r="Y87" s="132">
        <v>50000</v>
      </c>
    </row>
    <row r="88" spans="1:25" ht="15" customHeight="1">
      <c r="A88" s="26" t="s">
        <v>503</v>
      </c>
      <c r="B88" s="25" t="s">
        <v>802</v>
      </c>
      <c r="C88" s="46" t="s">
        <v>55</v>
      </c>
      <c r="D88" s="28" t="s">
        <v>53</v>
      </c>
      <c r="E88" s="23" t="s">
        <v>39</v>
      </c>
      <c r="F88" s="25" t="s">
        <v>802</v>
      </c>
      <c r="G88" s="39" t="s">
        <v>568</v>
      </c>
      <c r="H88" s="40" t="s">
        <v>564</v>
      </c>
      <c r="I88" s="36" t="s">
        <v>25</v>
      </c>
      <c r="J88" s="36"/>
      <c r="K88" s="36" t="str">
        <f>F88</f>
        <v>고교 비수도권 01</v>
      </c>
      <c r="L88" s="31" t="str">
        <f t="shared" si="18"/>
        <v>12:20</v>
      </c>
      <c r="M88" s="31" t="str">
        <f>TEXT(VLOOKUP(F88, '11.1_특별(보훈),고교행정'!$J$6:$N$77, 5, FALSE), "HH:MM")</f>
        <v>12:25</v>
      </c>
      <c r="N88" s="31" t="str">
        <f t="shared" si="19"/>
        <v>12:40</v>
      </c>
      <c r="O88" s="33" t="str">
        <f t="shared" si="20"/>
        <v>12:40</v>
      </c>
      <c r="P88" s="33" t="str">
        <f>TEXT(VLOOKUP(F88, '11.1_특별(보훈),고교행정'!$K$6:$N$78, 4, FALSE), "HH:MM")</f>
        <v>12:45</v>
      </c>
      <c r="Q88" s="33" t="str">
        <f t="shared" si="21"/>
        <v>13:00</v>
      </c>
      <c r="R88" s="35" t="str" cm="1">
        <f t="array" ref="R88">IF(VALUE(TEXT(MIN(VALUE(L88:Q88)), "HH:MM"))&lt;VALUE(S88),Q88, TEXT(S88-TIME(0, 5, 0), "HH:MM"))</f>
        <v>13:00</v>
      </c>
      <c r="S88" s="34" t="str">
        <f>TEXT(VLOOKUP(F88, '11.1_특별(보훈),고교행정'!$L$6:$N$77, 3, FALSE), "HH:MM")</f>
        <v>13:15</v>
      </c>
      <c r="T88" s="34" t="str">
        <f t="shared" si="22"/>
        <v>13:35</v>
      </c>
      <c r="U88" s="137" t="str">
        <f>TEXT(VLOOKUP(K88, '11.1_특별(보훈),고교행정'!$M$5:$N$75, 2, FALSE), "HH:MM")</f>
        <v>13:35</v>
      </c>
      <c r="V88" s="142" t="str">
        <f t="shared" si="23"/>
        <v>13:40</v>
      </c>
      <c r="W88" s="143" t="str" cm="1">
        <f t="array" ref="W88">TEXT(MAX(VALUE(O88:V88)), "HH:MM")</f>
        <v>13:40</v>
      </c>
      <c r="X88" s="36" t="s">
        <v>827</v>
      </c>
      <c r="Y88" s="132">
        <v>80000</v>
      </c>
    </row>
    <row r="89" spans="1:25" ht="15" customHeight="1">
      <c r="A89" s="26" t="s">
        <v>506</v>
      </c>
      <c r="B89" s="25" t="s">
        <v>803</v>
      </c>
      <c r="C89" s="46" t="s">
        <v>55</v>
      </c>
      <c r="D89" s="28" t="s">
        <v>53</v>
      </c>
      <c r="E89" s="23" t="s">
        <v>41</v>
      </c>
      <c r="F89" s="25" t="s">
        <v>803</v>
      </c>
      <c r="G89" s="39" t="s">
        <v>568</v>
      </c>
      <c r="H89" s="40" t="s">
        <v>564</v>
      </c>
      <c r="I89" s="36" t="s">
        <v>25</v>
      </c>
      <c r="J89" s="36"/>
      <c r="K89" s="36" t="str">
        <f>F89</f>
        <v>고교 비수도권 02</v>
      </c>
      <c r="L89" s="31" t="str">
        <f t="shared" si="18"/>
        <v>12:40</v>
      </c>
      <c r="M89" s="31" t="str">
        <f>TEXT(VLOOKUP(F89, '11.1_특별(보훈),고교행정'!$J$6:$N$77, 5, FALSE), "HH:MM")</f>
        <v>12:45</v>
      </c>
      <c r="N89" s="31" t="str">
        <f t="shared" si="19"/>
        <v>13:00</v>
      </c>
      <c r="O89" s="33" t="str">
        <f t="shared" si="20"/>
        <v>13:00</v>
      </c>
      <c r="P89" s="33" t="str">
        <f>TEXT(VLOOKUP(F89, '11.1_특별(보훈),고교행정'!$K$6:$N$78, 4, FALSE), "HH:MM")</f>
        <v>13:05</v>
      </c>
      <c r="Q89" s="33" t="str">
        <f t="shared" si="21"/>
        <v>13:20</v>
      </c>
      <c r="R89" s="35" t="str" cm="1">
        <f t="array" ref="R89">IF(VALUE(TEXT(MIN(VALUE(L89:Q89)), "HH:MM"))&lt;VALUE(S89),Q89, TEXT(S89-TIME(0, 5, 0), "HH:MM"))</f>
        <v>13:20</v>
      </c>
      <c r="S89" s="34" t="str">
        <f>TEXT(VLOOKUP(F89, '11.1_특별(보훈),고교행정'!$L$6:$N$77, 3, FALSE), "HH:MM")</f>
        <v>13:40</v>
      </c>
      <c r="T89" s="34" t="str">
        <f t="shared" si="22"/>
        <v>14:00</v>
      </c>
      <c r="U89" s="137" t="str">
        <f>TEXT(VLOOKUP(K89, '11.1_특별(보훈),고교행정'!$M$5:$N$75, 2, FALSE), "HH:MM")</f>
        <v>14:00</v>
      </c>
      <c r="V89" s="142" t="str">
        <f t="shared" si="23"/>
        <v>14:05</v>
      </c>
      <c r="W89" s="143" t="str" cm="1">
        <f t="array" ref="W89">TEXT(MAX(VALUE(O89:V89)), "HH:MM")</f>
        <v>14:05</v>
      </c>
      <c r="X89" s="36" t="s">
        <v>821</v>
      </c>
      <c r="Y89" s="132">
        <v>120000</v>
      </c>
    </row>
    <row r="90" spans="1:25" ht="15" customHeight="1">
      <c r="A90" s="26" t="s">
        <v>509</v>
      </c>
      <c r="B90" s="25" t="s">
        <v>804</v>
      </c>
      <c r="C90" s="46" t="s">
        <v>55</v>
      </c>
      <c r="D90" s="28" t="s">
        <v>53</v>
      </c>
      <c r="E90" s="23" t="s">
        <v>41</v>
      </c>
      <c r="F90" s="25" t="s">
        <v>804</v>
      </c>
      <c r="G90" s="39" t="s">
        <v>568</v>
      </c>
      <c r="H90" s="40" t="s">
        <v>564</v>
      </c>
      <c r="I90" s="36" t="s">
        <v>25</v>
      </c>
      <c r="J90" s="36"/>
      <c r="K90" s="36" t="str">
        <f>F90</f>
        <v>고교 비수도권 03</v>
      </c>
      <c r="L90" s="31" t="str">
        <f t="shared" si="18"/>
        <v>13:00</v>
      </c>
      <c r="M90" s="31" t="str">
        <f>TEXT(VLOOKUP(F90, '11.1_특별(보훈),고교행정'!$J$6:$N$77, 5, FALSE), "HH:MM")</f>
        <v>13:05</v>
      </c>
      <c r="N90" s="31" t="str">
        <f t="shared" si="19"/>
        <v>13:20</v>
      </c>
      <c r="O90" s="33" t="str">
        <f t="shared" si="20"/>
        <v>13:20</v>
      </c>
      <c r="P90" s="33" t="str">
        <f>TEXT(VLOOKUP(F90, '11.1_특별(보훈),고교행정'!$K$6:$N$78, 4, FALSE), "HH:MM")</f>
        <v>13:25</v>
      </c>
      <c r="Q90" s="33" t="str">
        <f t="shared" si="21"/>
        <v>13:40</v>
      </c>
      <c r="R90" s="35" t="str" cm="1">
        <f t="array" ref="R90">IF(VALUE(TEXT(MIN(VALUE(L90:Q90)), "HH:MM"))&lt;VALUE(S90),Q90, TEXT(S90-TIME(0, 5, 0), "HH:MM"))</f>
        <v>12:20</v>
      </c>
      <c r="S90" s="34" t="str">
        <f>TEXT(VLOOKUP(F90, '11.1_특별(보훈),고교행정'!$L$6:$N$77, 3, FALSE), "HH:MM")</f>
        <v>12:25</v>
      </c>
      <c r="T90" s="34" t="str">
        <f t="shared" si="22"/>
        <v>12:45</v>
      </c>
      <c r="U90" s="137" t="str">
        <f>TEXT(VLOOKUP(K90, '11.1_특별(보훈),고교행정'!$M$5:$N$75, 2, FALSE), "HH:MM")</f>
        <v>13:40</v>
      </c>
      <c r="V90" s="142" t="str">
        <f t="shared" si="23"/>
        <v>13:45</v>
      </c>
      <c r="W90" s="143" t="str" cm="1">
        <f t="array" ref="W90">TEXT(MAX(VALUE(O90:V90)), "HH:MM")</f>
        <v>13:45</v>
      </c>
      <c r="X90" s="36" t="s">
        <v>831</v>
      </c>
      <c r="Y90" s="132">
        <v>150000</v>
      </c>
    </row>
    <row r="91" spans="1:25" ht="15" customHeight="1">
      <c r="A91" s="26" t="s">
        <v>512</v>
      </c>
      <c r="B91" s="25" t="s">
        <v>805</v>
      </c>
      <c r="C91" s="46" t="s">
        <v>55</v>
      </c>
      <c r="D91" s="28" t="s">
        <v>53</v>
      </c>
      <c r="E91" s="23" t="s">
        <v>41</v>
      </c>
      <c r="F91" s="25" t="s">
        <v>805</v>
      </c>
      <c r="G91" s="39" t="s">
        <v>568</v>
      </c>
      <c r="H91" s="40" t="s">
        <v>564</v>
      </c>
      <c r="I91" s="36" t="s">
        <v>25</v>
      </c>
      <c r="J91" s="36"/>
      <c r="K91" s="36" t="str">
        <f>F91</f>
        <v>고교 비수도권 04</v>
      </c>
      <c r="L91" s="31" t="str">
        <f t="shared" si="18"/>
        <v>13:20</v>
      </c>
      <c r="M91" s="31" t="str">
        <f>TEXT(VLOOKUP(F91, '11.1_특별(보훈),고교행정'!$J$6:$N$77, 5, FALSE), "HH:MM")</f>
        <v>13:25</v>
      </c>
      <c r="N91" s="31" t="str">
        <f t="shared" si="19"/>
        <v>13:40</v>
      </c>
      <c r="O91" s="33" t="str">
        <f t="shared" si="20"/>
        <v>13:40</v>
      </c>
      <c r="P91" s="33" t="str">
        <f>TEXT(VLOOKUP(F91, '11.1_특별(보훈),고교행정'!$K$6:$N$78, 4, FALSE), "HH:MM")</f>
        <v>13:45</v>
      </c>
      <c r="Q91" s="33" t="str">
        <f t="shared" si="21"/>
        <v>14:00</v>
      </c>
      <c r="R91" s="35" t="str" cm="1">
        <f t="array" ref="R91">IF(VALUE(TEXT(MIN(VALUE(L91:Q91)), "HH:MM"))&lt;VALUE(S91),Q91, TEXT(S91-TIME(0, 5, 0), "HH:MM"))</f>
        <v>12:45</v>
      </c>
      <c r="S91" s="34" t="str">
        <f>TEXT(VLOOKUP(F91, '11.1_특별(보훈),고교행정'!$L$6:$N$77, 3, FALSE), "HH:MM")</f>
        <v>12:50</v>
      </c>
      <c r="T91" s="34" t="str">
        <f t="shared" si="22"/>
        <v>13:10</v>
      </c>
      <c r="U91" s="137" t="str">
        <f>TEXT(VLOOKUP(K91, '11.1_특별(보훈),고교행정'!$M$5:$N$75, 2, FALSE), "HH:MM")</f>
        <v>14:05</v>
      </c>
      <c r="V91" s="142" t="str">
        <f t="shared" si="23"/>
        <v>14:10</v>
      </c>
      <c r="W91" s="143" t="str" cm="1">
        <f t="array" ref="W91">TEXT(MAX(VALUE(O91:V91)), "HH:MM")</f>
        <v>14:10</v>
      </c>
      <c r="X91" s="36" t="s">
        <v>41</v>
      </c>
      <c r="Y91" s="132">
        <v>150000</v>
      </c>
    </row>
    <row r="92" spans="1:25" ht="15" customHeight="1">
      <c r="A92" s="26" t="s">
        <v>515</v>
      </c>
      <c r="B92" s="25" t="s">
        <v>806</v>
      </c>
      <c r="C92" s="46" t="s">
        <v>55</v>
      </c>
      <c r="D92" s="28" t="s">
        <v>53</v>
      </c>
      <c r="E92" s="23" t="s">
        <v>41</v>
      </c>
      <c r="F92" s="25" t="s">
        <v>806</v>
      </c>
      <c r="G92" s="39" t="s">
        <v>568</v>
      </c>
      <c r="H92" s="40" t="s">
        <v>564</v>
      </c>
      <c r="I92" s="36" t="s">
        <v>25</v>
      </c>
      <c r="J92" s="36"/>
      <c r="K92" s="36" t="str">
        <f>F92</f>
        <v>고교 비수도권 05</v>
      </c>
      <c r="L92" s="31" t="str">
        <f t="shared" si="18"/>
        <v>13:40</v>
      </c>
      <c r="M92" s="31" t="str">
        <f>TEXT(VLOOKUP(F92, '11.1_특별(보훈),고교행정'!$J$6:$N$77, 5, FALSE), "HH:MM")</f>
        <v>13:45</v>
      </c>
      <c r="N92" s="31" t="str">
        <f t="shared" si="19"/>
        <v>14:00</v>
      </c>
      <c r="O92" s="33" t="str">
        <f t="shared" si="20"/>
        <v>14:00</v>
      </c>
      <c r="P92" s="33" t="str">
        <f>TEXT(VLOOKUP(F92, '11.1_특별(보훈),고교행정'!$K$6:$N$78, 4, FALSE), "HH:MM")</f>
        <v>14:05</v>
      </c>
      <c r="Q92" s="33" t="str">
        <f t="shared" si="21"/>
        <v>14:20</v>
      </c>
      <c r="R92" s="35" t="str" cm="1">
        <f t="array" ref="R92">IF(VALUE(TEXT(MIN(VALUE(L92:Q92)), "HH:MM"))&lt;VALUE(S92),Q92, TEXT(S92-TIME(0, 5, 0), "HH:MM"))</f>
        <v>14:20</v>
      </c>
      <c r="S92" s="34" t="str">
        <f>TEXT(VLOOKUP(F92, '11.1_특별(보훈),고교행정'!$L$6:$N$77, 3, FALSE), "HH:MM")</f>
        <v>14:25</v>
      </c>
      <c r="T92" s="34" t="str">
        <f t="shared" si="22"/>
        <v>14:45</v>
      </c>
      <c r="U92" s="137" t="str">
        <f>TEXT(VLOOKUP(K92, '11.1_특별(보훈),고교행정'!$M$5:$N$75, 2, FALSE), "HH:MM")</f>
        <v>14:45</v>
      </c>
      <c r="V92" s="142" t="str">
        <f t="shared" si="23"/>
        <v>14:50</v>
      </c>
      <c r="W92" s="143" t="str" cm="1">
        <f t="array" ref="W92">TEXT(MAX(VALUE(O92:V92)), "HH:MM")</f>
        <v>14:50</v>
      </c>
      <c r="X92" s="36" t="s">
        <v>41</v>
      </c>
      <c r="Y92" s="132">
        <v>150000</v>
      </c>
    </row>
    <row r="93" spans="1:25" ht="15" customHeight="1">
      <c r="A93" s="26" t="s">
        <v>352</v>
      </c>
      <c r="B93" s="25" t="s">
        <v>726</v>
      </c>
      <c r="C93" s="46" t="s">
        <v>48</v>
      </c>
      <c r="D93" s="28" t="s">
        <v>40</v>
      </c>
      <c r="E93" s="23" t="s">
        <v>41</v>
      </c>
      <c r="F93" s="25" t="s">
        <v>726</v>
      </c>
      <c r="G93" s="31" t="s">
        <v>566</v>
      </c>
      <c r="H93" s="37" t="s">
        <v>554</v>
      </c>
      <c r="I93" s="36" t="s">
        <v>547</v>
      </c>
      <c r="J93" s="36"/>
      <c r="K93" s="36" t="str">
        <f>F93</f>
        <v>비수도권 경영 01</v>
      </c>
      <c r="L93" s="31" t="str">
        <f t="shared" si="18"/>
        <v>08:55</v>
      </c>
      <c r="M93" s="31" t="str">
        <f>TEXT(VLOOKUP(F93, '10.30_일반경영'!$J$6:$N$90, 5, FALSE), "HH:MM")</f>
        <v>09:00</v>
      </c>
      <c r="N93" s="31" t="str">
        <f t="shared" si="19"/>
        <v>09:15</v>
      </c>
      <c r="O93" s="33" t="str">
        <f t="shared" ref="O93:O108" si="24">N93</f>
        <v>09:15</v>
      </c>
      <c r="P93" s="33" t="str">
        <f>TEXT(VLOOKUP(F93, '10.30_일반경영'!$K$5:$N$94, 4, FALSE), "HH:MM")</f>
        <v>09:20</v>
      </c>
      <c r="Q93" s="33" t="str">
        <f t="shared" si="21"/>
        <v>09:35</v>
      </c>
      <c r="R93" s="35" t="str" cm="1">
        <f t="array" ref="R93">IF(VALUE(TEXT(MIN(VALUE(L93:Q93)), "HH:MM"))&lt;VALUE(S93),Q93, TEXT(S93-TIME(0, 5, 0), "HH:MM"))</f>
        <v>09:35</v>
      </c>
      <c r="S93" s="34" t="str">
        <f>TEXT(VLOOKUP(F93, '10.30_일반경영'!$L$6:$N$97, 3, FALSE), "HH:MM")</f>
        <v>09:50</v>
      </c>
      <c r="T93" s="34" t="str">
        <f t="shared" si="22"/>
        <v>10:10</v>
      </c>
      <c r="U93" s="137" t="str">
        <f>TEXT(VLOOKUP(K93, '10.30_일반경영'!$M$5:$N$95, 2, FALSE), "HH:MM")</f>
        <v>10:10</v>
      </c>
      <c r="V93" s="142" t="str">
        <f t="shared" si="23"/>
        <v>10:15</v>
      </c>
      <c r="W93" s="143" t="str" cm="1">
        <f t="array" ref="W93">TEXT(MAX(VALUE(O93:V93)), "HH:MM")</f>
        <v>10:15</v>
      </c>
      <c r="X93" s="36" t="s">
        <v>39</v>
      </c>
      <c r="Y93" s="132">
        <v>50000</v>
      </c>
    </row>
    <row r="94" spans="1:25" ht="15" customHeight="1">
      <c r="A94" s="26" t="s">
        <v>356</v>
      </c>
      <c r="B94" s="25" t="s">
        <v>727</v>
      </c>
      <c r="C94" s="46" t="s">
        <v>48</v>
      </c>
      <c r="D94" s="28" t="s">
        <v>40</v>
      </c>
      <c r="E94" s="23" t="s">
        <v>39</v>
      </c>
      <c r="F94" s="25" t="s">
        <v>727</v>
      </c>
      <c r="G94" s="31" t="s">
        <v>566</v>
      </c>
      <c r="H94" s="37" t="s">
        <v>554</v>
      </c>
      <c r="I94" s="36" t="s">
        <v>547</v>
      </c>
      <c r="J94" s="36"/>
      <c r="K94" s="36" t="str">
        <f>F94</f>
        <v>비수도권 경영 02</v>
      </c>
      <c r="L94" s="31" t="str">
        <f t="shared" si="18"/>
        <v>09:15</v>
      </c>
      <c r="M94" s="31" t="str">
        <f>TEXT(VLOOKUP(F94, '10.30_일반경영'!$J$6:$N$90, 5, FALSE), "HH:MM")</f>
        <v>09:20</v>
      </c>
      <c r="N94" s="31" t="str">
        <f t="shared" si="19"/>
        <v>09:35</v>
      </c>
      <c r="O94" s="33" t="str">
        <f t="shared" si="24"/>
        <v>09:35</v>
      </c>
      <c r="P94" s="33" t="str">
        <f>TEXT(VLOOKUP(F94, '10.30_일반경영'!$K$5:$N$94, 4, FALSE), "HH:MM")</f>
        <v>09:40</v>
      </c>
      <c r="Q94" s="33" t="str">
        <f t="shared" si="21"/>
        <v>09:55</v>
      </c>
      <c r="R94" s="35" t="str" cm="1">
        <f t="array" ref="R94">IF(VALUE(TEXT(MIN(VALUE(L94:Q94)), "HH:MM"))&lt;VALUE(S94),Q94, TEXT(S94-TIME(0, 5, 0), "HH:MM"))</f>
        <v>09:55</v>
      </c>
      <c r="S94" s="34" t="str">
        <f>TEXT(VLOOKUP(F94, '10.30_일반경영'!$L$6:$N$97, 3, FALSE), "HH:MM")</f>
        <v>10:15</v>
      </c>
      <c r="T94" s="34" t="str">
        <f t="shared" si="22"/>
        <v>10:35</v>
      </c>
      <c r="U94" s="137" t="str">
        <f>TEXT(VLOOKUP(K94, '10.30_일반경영'!$M$5:$N$95, 2, FALSE), "HH:MM")</f>
        <v>10:35</v>
      </c>
      <c r="V94" s="142" t="str">
        <f t="shared" si="23"/>
        <v>10:40</v>
      </c>
      <c r="W94" s="143" t="str" cm="1">
        <f t="array" ref="W94">TEXT(MAX(VALUE(O94:V94)), "HH:MM")</f>
        <v>10:40</v>
      </c>
      <c r="X94" s="36" t="s">
        <v>825</v>
      </c>
      <c r="Y94" s="132">
        <v>80000</v>
      </c>
    </row>
    <row r="95" spans="1:25" ht="15" customHeight="1">
      <c r="A95" s="26" t="s">
        <v>360</v>
      </c>
      <c r="B95" s="25" t="s">
        <v>728</v>
      </c>
      <c r="C95" s="46" t="s">
        <v>48</v>
      </c>
      <c r="D95" s="28" t="s">
        <v>40</v>
      </c>
      <c r="E95" s="23" t="s">
        <v>41</v>
      </c>
      <c r="F95" s="25" t="s">
        <v>728</v>
      </c>
      <c r="G95" s="31" t="s">
        <v>566</v>
      </c>
      <c r="H95" s="37" t="s">
        <v>554</v>
      </c>
      <c r="I95" s="36" t="s">
        <v>547</v>
      </c>
      <c r="J95" s="36"/>
      <c r="K95" s="36" t="str">
        <f>F95</f>
        <v>비수도권 경영 03</v>
      </c>
      <c r="L95" s="31" t="str">
        <f t="shared" si="18"/>
        <v>09:35</v>
      </c>
      <c r="M95" s="31" t="str">
        <f>TEXT(VLOOKUP(F95, '10.30_일반경영'!$J$6:$N$90, 5, FALSE), "HH:MM")</f>
        <v>09:40</v>
      </c>
      <c r="N95" s="31" t="str">
        <f t="shared" si="19"/>
        <v>09:55</v>
      </c>
      <c r="O95" s="33" t="str">
        <f t="shared" si="24"/>
        <v>09:55</v>
      </c>
      <c r="P95" s="33" t="str">
        <f>TEXT(VLOOKUP(F95, '10.30_일반경영'!$K$5:$N$94, 4, FALSE), "HH:MM")</f>
        <v>10:00</v>
      </c>
      <c r="Q95" s="33" t="str">
        <f t="shared" si="21"/>
        <v>10:15</v>
      </c>
      <c r="R95" s="35" t="str" cm="1">
        <f t="array" ref="R95">IF(VALUE(TEXT(MIN(VALUE(L95:Q95)), "HH:MM"))&lt;VALUE(S95),Q95, TEXT(S95-TIME(0, 5, 0), "HH:MM"))</f>
        <v>08:55</v>
      </c>
      <c r="S95" s="34" t="str">
        <f>TEXT(VLOOKUP(F95, '10.30_일반경영'!$L$6:$N$97, 3, FALSE), "HH:MM")</f>
        <v>09:00</v>
      </c>
      <c r="T95" s="34" t="str">
        <f t="shared" si="22"/>
        <v>09:20</v>
      </c>
      <c r="U95" s="137" t="str">
        <f>TEXT(VLOOKUP(K95, '10.30_일반경영'!$M$5:$N$95, 2, FALSE), "HH:MM")</f>
        <v>10:15</v>
      </c>
      <c r="V95" s="142" t="str">
        <f t="shared" si="23"/>
        <v>10:20</v>
      </c>
      <c r="W95" s="143" t="str" cm="1">
        <f t="array" ref="W95">TEXT(MAX(VALUE(O95:V95)), "HH:MM")</f>
        <v>10:20</v>
      </c>
      <c r="X95" s="36" t="s">
        <v>825</v>
      </c>
      <c r="Y95" s="132">
        <v>80000</v>
      </c>
    </row>
    <row r="96" spans="1:25" ht="15" customHeight="1">
      <c r="A96" s="26" t="s">
        <v>364</v>
      </c>
      <c r="B96" s="25" t="s">
        <v>729</v>
      </c>
      <c r="C96" s="46" t="s">
        <v>48</v>
      </c>
      <c r="D96" s="28" t="s">
        <v>40</v>
      </c>
      <c r="E96" s="23" t="s">
        <v>41</v>
      </c>
      <c r="F96" s="25" t="s">
        <v>729</v>
      </c>
      <c r="G96" s="31" t="s">
        <v>566</v>
      </c>
      <c r="H96" s="37" t="s">
        <v>554</v>
      </c>
      <c r="I96" s="36" t="s">
        <v>547</v>
      </c>
      <c r="J96" s="36"/>
      <c r="K96" s="36" t="str">
        <f>F96</f>
        <v>비수도권 경영 04</v>
      </c>
      <c r="L96" s="31" t="str">
        <f t="shared" si="18"/>
        <v>09:55</v>
      </c>
      <c r="M96" s="31" t="str">
        <f>TEXT(VLOOKUP(F96, '10.30_일반경영'!$J$6:$N$90, 5, FALSE), "HH:MM")</f>
        <v>10:00</v>
      </c>
      <c r="N96" s="31" t="str">
        <f t="shared" si="19"/>
        <v>10:15</v>
      </c>
      <c r="O96" s="33" t="str">
        <f t="shared" si="24"/>
        <v>10:15</v>
      </c>
      <c r="P96" s="33" t="str">
        <f>TEXT(VLOOKUP(F96, '10.30_일반경영'!$K$5:$N$94, 4, FALSE), "HH:MM")</f>
        <v>10:20</v>
      </c>
      <c r="Q96" s="33" t="str">
        <f t="shared" si="21"/>
        <v>10:35</v>
      </c>
      <c r="R96" s="35" t="str" cm="1">
        <f t="array" ref="R96">IF(VALUE(TEXT(MIN(VALUE(L96:Q96)), "HH:MM"))&lt;VALUE(S96),Q96, TEXT(S96-TIME(0, 5, 0), "HH:MM"))</f>
        <v>09:20</v>
      </c>
      <c r="S96" s="34" t="str">
        <f>TEXT(VLOOKUP(F96, '10.30_일반경영'!$L$6:$N$97, 3, FALSE), "HH:MM")</f>
        <v>09:25</v>
      </c>
      <c r="T96" s="34" t="str">
        <f t="shared" si="22"/>
        <v>09:45</v>
      </c>
      <c r="U96" s="137" t="str">
        <f>TEXT(VLOOKUP(K96, '10.30_일반경영'!$M$5:$N$95, 2, FALSE), "HH:MM")</f>
        <v>10:40</v>
      </c>
      <c r="V96" s="142" t="str">
        <f t="shared" si="23"/>
        <v>10:45</v>
      </c>
      <c r="W96" s="143" t="str" cm="1">
        <f t="array" ref="W96">TEXT(MAX(VALUE(O96:V96)), "HH:MM")</f>
        <v>10:45</v>
      </c>
      <c r="X96" s="36" t="s">
        <v>821</v>
      </c>
      <c r="Y96" s="132">
        <v>120000</v>
      </c>
    </row>
    <row r="97" spans="1:25" ht="15" customHeight="1">
      <c r="A97" s="26" t="s">
        <v>368</v>
      </c>
      <c r="B97" s="25" t="s">
        <v>734</v>
      </c>
      <c r="C97" s="46" t="s">
        <v>48</v>
      </c>
      <c r="D97" s="28" t="s">
        <v>40</v>
      </c>
      <c r="E97" s="23" t="s">
        <v>41</v>
      </c>
      <c r="F97" s="25" t="s">
        <v>734</v>
      </c>
      <c r="G97" s="31" t="s">
        <v>566</v>
      </c>
      <c r="H97" s="37" t="s">
        <v>556</v>
      </c>
      <c r="I97" s="36" t="s">
        <v>547</v>
      </c>
      <c r="J97" s="36"/>
      <c r="K97" s="36" t="str">
        <f>F97</f>
        <v>비수도권 경영 05</v>
      </c>
      <c r="L97" s="31" t="str">
        <f t="shared" si="18"/>
        <v>10:15</v>
      </c>
      <c r="M97" s="31" t="str">
        <f>TEXT(VLOOKUP(F97, '10.30_일반경영'!$J$6:$N$90, 5, FALSE), "HH:MM")</f>
        <v>10:20</v>
      </c>
      <c r="N97" s="31" t="str">
        <f t="shared" si="19"/>
        <v>10:35</v>
      </c>
      <c r="O97" s="33" t="str">
        <f t="shared" si="24"/>
        <v>10:35</v>
      </c>
      <c r="P97" s="33" t="str">
        <f>TEXT(VLOOKUP(F97, '10.30_일반경영'!$K$5:$N$94, 4, FALSE), "HH:MM")</f>
        <v>10:40</v>
      </c>
      <c r="Q97" s="33" t="str">
        <f t="shared" si="21"/>
        <v>10:55</v>
      </c>
      <c r="R97" s="35" t="str" cm="1">
        <f t="array" ref="R97">IF(VALUE(TEXT(MIN(VALUE(L97:Q97)), "HH:MM"))&lt;VALUE(S97),Q97, TEXT(S97-TIME(0, 5, 0), "HH:MM"))</f>
        <v>10:55</v>
      </c>
      <c r="S97" s="34" t="str">
        <f>TEXT(VLOOKUP(F97, '10.30_일반경영'!$L$6:$N$97, 3, FALSE), "HH:MM")</f>
        <v>11:05</v>
      </c>
      <c r="T97" s="34" t="str">
        <f t="shared" si="22"/>
        <v>11:25</v>
      </c>
      <c r="U97" s="137" t="str">
        <f>TEXT(VLOOKUP(K97, '10.30_일반경영'!$M$5:$N$95, 2, FALSE), "HH:MM")</f>
        <v>11:25</v>
      </c>
      <c r="V97" s="142" t="str">
        <f t="shared" si="23"/>
        <v>11:30</v>
      </c>
      <c r="W97" s="143" t="str" cm="1">
        <f t="array" ref="W97">TEXT(MAX(VALUE(O97:V97)), "HH:MM")</f>
        <v>11:30</v>
      </c>
      <c r="X97" s="36" t="s">
        <v>821</v>
      </c>
      <c r="Y97" s="132">
        <v>120000</v>
      </c>
    </row>
    <row r="98" spans="1:25" ht="15" customHeight="1">
      <c r="A98" s="26" t="s">
        <v>372</v>
      </c>
      <c r="B98" s="25" t="s">
        <v>735</v>
      </c>
      <c r="C98" s="46" t="s">
        <v>48</v>
      </c>
      <c r="D98" s="28" t="s">
        <v>40</v>
      </c>
      <c r="E98" s="23" t="s">
        <v>41</v>
      </c>
      <c r="F98" s="25" t="s">
        <v>735</v>
      </c>
      <c r="G98" s="31" t="s">
        <v>566</v>
      </c>
      <c r="H98" s="37" t="s">
        <v>556</v>
      </c>
      <c r="I98" s="36" t="s">
        <v>547</v>
      </c>
      <c r="J98" s="36"/>
      <c r="K98" s="36" t="str">
        <f>F98</f>
        <v>비수도권 경영 06</v>
      </c>
      <c r="L98" s="31" t="str">
        <f t="shared" si="18"/>
        <v>10:35</v>
      </c>
      <c r="M98" s="31" t="str">
        <f>TEXT(VLOOKUP(F98, '10.30_일반경영'!$J$6:$N$90, 5, FALSE), "HH:MM")</f>
        <v>10:40</v>
      </c>
      <c r="N98" s="31" t="str">
        <f t="shared" si="19"/>
        <v>10:55</v>
      </c>
      <c r="O98" s="33" t="str">
        <f t="shared" si="24"/>
        <v>10:55</v>
      </c>
      <c r="P98" s="33" t="str">
        <f>TEXT(VLOOKUP(F98, '10.30_일반경영'!$K$5:$N$94, 4, FALSE), "HH:MM")</f>
        <v>11:00</v>
      </c>
      <c r="Q98" s="33" t="str">
        <f t="shared" si="21"/>
        <v>11:15</v>
      </c>
      <c r="R98" s="35" t="str" cm="1">
        <f t="array" ref="R98">IF(VALUE(TEXT(MIN(VALUE(L98:Q98)), "HH:MM"))&lt;VALUE(S98),Q98, TEXT(S98-TIME(0, 5, 0), "HH:MM"))</f>
        <v>11:15</v>
      </c>
      <c r="S98" s="34" t="str">
        <f>TEXT(VLOOKUP(F98, '10.30_일반경영'!$L$6:$N$97, 3, FALSE), "HH:MM")</f>
        <v>11:30</v>
      </c>
      <c r="T98" s="34" t="str">
        <f t="shared" si="22"/>
        <v>11:50</v>
      </c>
      <c r="U98" s="137" t="str">
        <f>TEXT(VLOOKUP(K98, '10.30_일반경영'!$M$5:$N$95, 2, FALSE), "HH:MM")</f>
        <v>11:50</v>
      </c>
      <c r="V98" s="142" t="str">
        <f t="shared" si="23"/>
        <v>11:55</v>
      </c>
      <c r="W98" s="143" t="str" cm="1">
        <f t="array" ref="W98">TEXT(MAX(VALUE(O98:V98)), "HH:MM")</f>
        <v>11:55</v>
      </c>
      <c r="X98" s="36" t="s">
        <v>821</v>
      </c>
      <c r="Y98" s="132">
        <v>120000</v>
      </c>
    </row>
    <row r="99" spans="1:25" ht="15" customHeight="1">
      <c r="A99" s="26" t="s">
        <v>376</v>
      </c>
      <c r="B99" s="25" t="s">
        <v>736</v>
      </c>
      <c r="C99" s="46" t="s">
        <v>48</v>
      </c>
      <c r="D99" s="28" t="s">
        <v>40</v>
      </c>
      <c r="E99" s="23" t="s">
        <v>41</v>
      </c>
      <c r="F99" s="25" t="s">
        <v>736</v>
      </c>
      <c r="G99" s="31" t="s">
        <v>566</v>
      </c>
      <c r="H99" s="37" t="s">
        <v>556</v>
      </c>
      <c r="I99" s="36" t="s">
        <v>547</v>
      </c>
      <c r="J99" s="36"/>
      <c r="K99" s="36" t="str">
        <f>F99</f>
        <v>비수도권 경영 07</v>
      </c>
      <c r="L99" s="31" t="str">
        <f t="shared" ref="L99:L124" si="25">TEXT(M99-TIME(0, 5, 0), "HH:MM")</f>
        <v>10:55</v>
      </c>
      <c r="M99" s="31" t="str">
        <f>TEXT(VLOOKUP(F99, '10.30_일반경영'!$J$6:$N$90, 5, FALSE), "HH:MM")</f>
        <v>11:00</v>
      </c>
      <c r="N99" s="31" t="str">
        <f t="shared" ref="N99:N124" si="26">TEXT(M99+TIME(0, 15, 0), "HH:MM")</f>
        <v>11:15</v>
      </c>
      <c r="O99" s="33" t="str">
        <f t="shared" si="24"/>
        <v>11:15</v>
      </c>
      <c r="P99" s="33" t="str">
        <f>TEXT(VLOOKUP(F99, '10.30_일반경영'!$K$5:$N$94, 4, FALSE), "HH:MM")</f>
        <v>11:20</v>
      </c>
      <c r="Q99" s="33" t="str">
        <f t="shared" ref="Q99:Q124" si="27">TEXT(P99+TIME(0, 15, 0), "HH:MM")</f>
        <v>11:35</v>
      </c>
      <c r="R99" s="35" t="str" cm="1">
        <f t="array" ref="R99">IF(VALUE(TEXT(MIN(VALUE(L99:Q99)), "HH:MM"))&lt;VALUE(S99),Q99, TEXT(S99-TIME(0, 5, 0), "HH:MM"))</f>
        <v>11:35</v>
      </c>
      <c r="S99" s="34" t="str">
        <f>TEXT(VLOOKUP(F99, '10.30_일반경영'!$L$6:$N$97, 3, FALSE), "HH:MM")</f>
        <v>11:55</v>
      </c>
      <c r="T99" s="34" t="str">
        <f t="shared" ref="T99:T124" si="28">TEXT(S99+TIME(0, 20, 0), "HH:MM")</f>
        <v>12:15</v>
      </c>
      <c r="U99" s="137" t="str">
        <f>TEXT(VLOOKUP(K99, '10.30_일반경영'!$M$5:$N$95, 2, FALSE), "HH:MM")</f>
        <v>12:15</v>
      </c>
      <c r="V99" s="142" t="str">
        <f t="shared" si="23"/>
        <v>12:20</v>
      </c>
      <c r="W99" s="143" t="str" cm="1">
        <f t="array" ref="W99">TEXT(MAX(VALUE(O99:V99)), "HH:MM")</f>
        <v>12:20</v>
      </c>
      <c r="X99" s="36" t="s">
        <v>822</v>
      </c>
      <c r="Y99" s="132">
        <v>120000</v>
      </c>
    </row>
    <row r="100" spans="1:25" ht="15" customHeight="1">
      <c r="A100" s="26" t="s">
        <v>380</v>
      </c>
      <c r="B100" s="25" t="s">
        <v>737</v>
      </c>
      <c r="C100" s="46" t="s">
        <v>48</v>
      </c>
      <c r="D100" s="28" t="s">
        <v>40</v>
      </c>
      <c r="E100" s="23" t="s">
        <v>41</v>
      </c>
      <c r="F100" s="25" t="s">
        <v>737</v>
      </c>
      <c r="G100" s="31" t="s">
        <v>566</v>
      </c>
      <c r="H100" s="37" t="s">
        <v>556</v>
      </c>
      <c r="I100" s="36" t="s">
        <v>547</v>
      </c>
      <c r="J100" s="36"/>
      <c r="K100" s="36" t="str">
        <f>F100</f>
        <v>비수도권 경영 08</v>
      </c>
      <c r="L100" s="31" t="str">
        <f t="shared" si="25"/>
        <v>11:15</v>
      </c>
      <c r="M100" s="31" t="str">
        <f>TEXT(VLOOKUP(F100, '10.30_일반경영'!$J$6:$N$90, 5, FALSE), "HH:MM")</f>
        <v>11:20</v>
      </c>
      <c r="N100" s="31" t="str">
        <f t="shared" si="26"/>
        <v>11:35</v>
      </c>
      <c r="O100" s="33" t="str">
        <f t="shared" si="24"/>
        <v>11:35</v>
      </c>
      <c r="P100" s="33" t="str">
        <f>TEXT(VLOOKUP(F100, '10.30_일반경영'!$K$5:$N$94, 4, FALSE), "HH:MM")</f>
        <v>11:40</v>
      </c>
      <c r="Q100" s="33" t="str">
        <f t="shared" si="27"/>
        <v>11:55</v>
      </c>
      <c r="R100" s="35" t="str" cm="1">
        <f t="array" ref="R100">IF(VALUE(TEXT(MIN(VALUE(L100:Q100)), "HH:MM"))&lt;VALUE(S100),Q100, TEXT(S100-TIME(0, 5, 0), "HH:MM"))</f>
        <v>10:35</v>
      </c>
      <c r="S100" s="34" t="str">
        <f>TEXT(VLOOKUP(F100, '10.30_일반경영'!$L$6:$N$97, 3, FALSE), "HH:MM")</f>
        <v>10:40</v>
      </c>
      <c r="T100" s="34" t="str">
        <f t="shared" si="28"/>
        <v>11:00</v>
      </c>
      <c r="U100" s="137" t="str">
        <f>TEXT(VLOOKUP(K100, '10.30_일반경영'!$M$5:$N$95, 2, FALSE), "HH:MM")</f>
        <v>11:55</v>
      </c>
      <c r="V100" s="142" t="str">
        <f t="shared" si="23"/>
        <v>12:00</v>
      </c>
      <c r="W100" s="143" t="str" cm="1">
        <f t="array" ref="W100">TEXT(MAX(VALUE(O100:V100)), "HH:MM")</f>
        <v>12:00</v>
      </c>
      <c r="X100" s="36" t="s">
        <v>823</v>
      </c>
      <c r="Y100" s="132">
        <v>150000</v>
      </c>
    </row>
    <row r="101" spans="1:25" ht="15" customHeight="1">
      <c r="A101" s="26" t="s">
        <v>384</v>
      </c>
      <c r="B101" s="25" t="s">
        <v>742</v>
      </c>
      <c r="C101" s="46" t="s">
        <v>48</v>
      </c>
      <c r="D101" s="28" t="s">
        <v>40</v>
      </c>
      <c r="E101" s="23" t="s">
        <v>41</v>
      </c>
      <c r="F101" s="25" t="s">
        <v>742</v>
      </c>
      <c r="G101" s="31" t="s">
        <v>566</v>
      </c>
      <c r="H101" s="37" t="s">
        <v>560</v>
      </c>
      <c r="I101" s="36" t="s">
        <v>547</v>
      </c>
      <c r="J101" s="36"/>
      <c r="K101" s="36" t="str">
        <f>F101</f>
        <v>비수도권 경영 09</v>
      </c>
      <c r="L101" s="31" t="str">
        <f t="shared" si="25"/>
        <v>13:05</v>
      </c>
      <c r="M101" s="31" t="str">
        <f>TEXT(VLOOKUP(F101, '10.30_일반경영'!$J$6:$N$90, 5, FALSE), "HH:MM")</f>
        <v>13:10</v>
      </c>
      <c r="N101" s="31" t="str">
        <f t="shared" si="26"/>
        <v>13:25</v>
      </c>
      <c r="O101" s="33" t="str">
        <f t="shared" si="24"/>
        <v>13:25</v>
      </c>
      <c r="P101" s="33" t="str">
        <f>TEXT(VLOOKUP(F101, '10.30_일반경영'!$K$5:$N$94, 4, FALSE), "HH:MM")</f>
        <v>13:30</v>
      </c>
      <c r="Q101" s="33" t="str">
        <f t="shared" si="27"/>
        <v>13:45</v>
      </c>
      <c r="R101" s="35" t="str" cm="1">
        <f t="array" ref="R101">IF(VALUE(TEXT(MIN(VALUE(L101:Q101)), "HH:MM"))&lt;VALUE(S101),Q101, TEXT(S101-TIME(0, 5, 0), "HH:MM"))</f>
        <v>13:45</v>
      </c>
      <c r="S101" s="34" t="str">
        <f>TEXT(VLOOKUP(F101, '10.30_일반경영'!$L$6:$N$97, 3, FALSE), "HH:MM")</f>
        <v>14:00</v>
      </c>
      <c r="T101" s="34" t="str">
        <f t="shared" si="28"/>
        <v>14:20</v>
      </c>
      <c r="U101" s="137" t="str">
        <f>TEXT(VLOOKUP(K101, '10.30_일반경영'!$M$5:$N$95, 2, FALSE), "HH:MM")</f>
        <v>14:20</v>
      </c>
      <c r="V101" s="142" t="str">
        <f t="shared" si="23"/>
        <v>14:25</v>
      </c>
      <c r="W101" s="143" t="str" cm="1">
        <f t="array" ref="W101">TEXT(MAX(VALUE(O101:V101)), "HH:MM")</f>
        <v>14:25</v>
      </c>
      <c r="X101" s="36" t="s">
        <v>41</v>
      </c>
      <c r="Y101" s="132">
        <v>150000</v>
      </c>
    </row>
    <row r="102" spans="1:25" ht="15" customHeight="1">
      <c r="A102" s="26" t="s">
        <v>388</v>
      </c>
      <c r="B102" s="25" t="s">
        <v>743</v>
      </c>
      <c r="C102" s="46" t="s">
        <v>48</v>
      </c>
      <c r="D102" s="28" t="s">
        <v>40</v>
      </c>
      <c r="E102" s="23" t="s">
        <v>41</v>
      </c>
      <c r="F102" s="25" t="s">
        <v>743</v>
      </c>
      <c r="G102" s="31" t="s">
        <v>566</v>
      </c>
      <c r="H102" s="37" t="s">
        <v>560</v>
      </c>
      <c r="I102" s="36" t="s">
        <v>547</v>
      </c>
      <c r="J102" s="36"/>
      <c r="K102" s="36" t="str">
        <f>F102</f>
        <v>비수도권 경영 10</v>
      </c>
      <c r="L102" s="31" t="str">
        <f t="shared" si="25"/>
        <v>13:25</v>
      </c>
      <c r="M102" s="31" t="str">
        <f>TEXT(VLOOKUP(F102, '10.30_일반경영'!$J$6:$N$90, 5, FALSE), "HH:MM")</f>
        <v>13:30</v>
      </c>
      <c r="N102" s="31" t="str">
        <f t="shared" si="26"/>
        <v>13:45</v>
      </c>
      <c r="O102" s="33" t="str">
        <f t="shared" si="24"/>
        <v>13:45</v>
      </c>
      <c r="P102" s="33" t="str">
        <f>TEXT(VLOOKUP(F102, '10.30_일반경영'!$K$5:$N$94, 4, FALSE), "HH:MM")</f>
        <v>13:50</v>
      </c>
      <c r="Q102" s="33" t="str">
        <f t="shared" si="27"/>
        <v>14:05</v>
      </c>
      <c r="R102" s="35" t="str" cm="1">
        <f t="array" ref="R102">IF(VALUE(TEXT(MIN(VALUE(L102:Q102)), "HH:MM"))&lt;VALUE(S102),Q102, TEXT(S102-TIME(0, 5, 0), "HH:MM"))</f>
        <v>14:05</v>
      </c>
      <c r="S102" s="34" t="str">
        <f>TEXT(VLOOKUP(F102, '10.30_일반경영'!$L$6:$N$97, 3, FALSE), "HH:MM")</f>
        <v>14:25</v>
      </c>
      <c r="T102" s="34" t="str">
        <f t="shared" si="28"/>
        <v>14:45</v>
      </c>
      <c r="U102" s="137" t="str">
        <f>TEXT(VLOOKUP(K102, '10.30_일반경영'!$M$5:$N$95, 2, FALSE), "HH:MM")</f>
        <v>14:45</v>
      </c>
      <c r="V102" s="142" t="str">
        <f t="shared" si="23"/>
        <v>14:50</v>
      </c>
      <c r="W102" s="143" t="str" cm="1">
        <f t="array" ref="W102">TEXT(MAX(VALUE(O102:V102)), "HH:MM")</f>
        <v>14:50</v>
      </c>
      <c r="X102" s="36" t="s">
        <v>41</v>
      </c>
      <c r="Y102" s="132">
        <v>150000</v>
      </c>
    </row>
    <row r="103" spans="1:25" ht="15" customHeight="1">
      <c r="A103" s="26" t="s">
        <v>392</v>
      </c>
      <c r="B103" s="25" t="s">
        <v>744</v>
      </c>
      <c r="C103" s="46" t="s">
        <v>48</v>
      </c>
      <c r="D103" s="28" t="s">
        <v>40</v>
      </c>
      <c r="E103" s="23" t="s">
        <v>41</v>
      </c>
      <c r="F103" s="25" t="s">
        <v>744</v>
      </c>
      <c r="G103" s="31" t="s">
        <v>566</v>
      </c>
      <c r="H103" s="37" t="s">
        <v>560</v>
      </c>
      <c r="I103" s="36" t="s">
        <v>547</v>
      </c>
      <c r="J103" s="36"/>
      <c r="K103" s="36" t="str">
        <f>F103</f>
        <v>비수도권 경영 11</v>
      </c>
      <c r="L103" s="31" t="str">
        <f t="shared" si="25"/>
        <v>13:45</v>
      </c>
      <c r="M103" s="31" t="str">
        <f>TEXT(VLOOKUP(F103, '10.30_일반경영'!$J$6:$N$90, 5, FALSE), "HH:MM")</f>
        <v>13:50</v>
      </c>
      <c r="N103" s="31" t="str">
        <f t="shared" si="26"/>
        <v>14:05</v>
      </c>
      <c r="O103" s="33" t="str">
        <f t="shared" si="24"/>
        <v>14:05</v>
      </c>
      <c r="P103" s="33" t="str">
        <f>TEXT(VLOOKUP(F103, '10.30_일반경영'!$K$5:$N$94, 4, FALSE), "HH:MM")</f>
        <v>14:10</v>
      </c>
      <c r="Q103" s="33" t="str">
        <f t="shared" si="27"/>
        <v>14:25</v>
      </c>
      <c r="R103" s="35" t="str" cm="1">
        <f t="array" ref="R103">IF(VALUE(TEXT(MIN(VALUE(L103:Q103)), "HH:MM"))&lt;VALUE(S103),Q103, TEXT(S103-TIME(0, 5, 0), "HH:MM"))</f>
        <v>13:05</v>
      </c>
      <c r="S103" s="34" t="str">
        <f>TEXT(VLOOKUP(F103, '10.30_일반경영'!$L$6:$N$97, 3, FALSE), "HH:MM")</f>
        <v>13:10</v>
      </c>
      <c r="T103" s="34" t="str">
        <f t="shared" si="28"/>
        <v>13:30</v>
      </c>
      <c r="U103" s="137" t="str">
        <f>TEXT(VLOOKUP(K103, '10.30_일반경영'!$M$5:$N$95, 2, FALSE), "HH:MM")</f>
        <v>14:25</v>
      </c>
      <c r="V103" s="142" t="str">
        <f t="shared" si="23"/>
        <v>14:30</v>
      </c>
      <c r="W103" s="143" t="str" cm="1">
        <f t="array" ref="W103">TEXT(MAX(VALUE(O103:V103)), "HH:MM")</f>
        <v>14:30</v>
      </c>
      <c r="X103" s="36" t="s">
        <v>41</v>
      </c>
      <c r="Y103" s="132">
        <v>150000</v>
      </c>
    </row>
    <row r="104" spans="1:25" ht="15" customHeight="1">
      <c r="A104" s="26" t="s">
        <v>396</v>
      </c>
      <c r="B104" s="25" t="s">
        <v>745</v>
      </c>
      <c r="C104" s="46" t="s">
        <v>48</v>
      </c>
      <c r="D104" s="28" t="s">
        <v>40</v>
      </c>
      <c r="E104" s="23" t="s">
        <v>41</v>
      </c>
      <c r="F104" s="25" t="s">
        <v>745</v>
      </c>
      <c r="G104" s="31" t="s">
        <v>566</v>
      </c>
      <c r="H104" s="37" t="s">
        <v>560</v>
      </c>
      <c r="I104" s="36" t="s">
        <v>547</v>
      </c>
      <c r="J104" s="36"/>
      <c r="K104" s="36" t="str">
        <f>F104</f>
        <v>비수도권 경영 12</v>
      </c>
      <c r="L104" s="31" t="str">
        <f t="shared" si="25"/>
        <v>14:05</v>
      </c>
      <c r="M104" s="31" t="str">
        <f>TEXT(VLOOKUP(F104, '10.30_일반경영'!$J$6:$N$90, 5, FALSE), "HH:MM")</f>
        <v>14:10</v>
      </c>
      <c r="N104" s="31" t="str">
        <f t="shared" si="26"/>
        <v>14:25</v>
      </c>
      <c r="O104" s="33" t="str">
        <f t="shared" si="24"/>
        <v>14:25</v>
      </c>
      <c r="P104" s="33" t="str">
        <f>TEXT(VLOOKUP(F104, '10.30_일반경영'!$K$5:$N$94, 4, FALSE), "HH:MM")</f>
        <v>14:30</v>
      </c>
      <c r="Q104" s="33" t="str">
        <f t="shared" si="27"/>
        <v>14:45</v>
      </c>
      <c r="R104" s="35" t="str" cm="1">
        <f t="array" ref="R104">IF(VALUE(TEXT(MIN(VALUE(L104:Q104)), "HH:MM"))&lt;VALUE(S104),Q104, TEXT(S104-TIME(0, 5, 0), "HH:MM"))</f>
        <v>13:30</v>
      </c>
      <c r="S104" s="34" t="str">
        <f>TEXT(VLOOKUP(F104, '10.30_일반경영'!$L$6:$N$97, 3, FALSE), "HH:MM")</f>
        <v>13:35</v>
      </c>
      <c r="T104" s="34" t="str">
        <f t="shared" si="28"/>
        <v>13:55</v>
      </c>
      <c r="U104" s="137" t="str">
        <f>TEXT(VLOOKUP(K104, '10.30_일반경영'!$M$5:$N$95, 2, FALSE), "HH:MM")</f>
        <v>14:50</v>
      </c>
      <c r="V104" s="142" t="str">
        <f t="shared" si="23"/>
        <v>14:55</v>
      </c>
      <c r="W104" s="143" t="str" cm="1">
        <f t="array" ref="W104">TEXT(MAX(VALUE(O104:V104)), "HH:MM")</f>
        <v>14:55</v>
      </c>
      <c r="X104" s="36" t="s">
        <v>41</v>
      </c>
      <c r="Y104" s="132">
        <v>150000</v>
      </c>
    </row>
    <row r="105" spans="1:25" ht="15" customHeight="1">
      <c r="A105" s="26" t="s">
        <v>400</v>
      </c>
      <c r="B105" s="25" t="s">
        <v>750</v>
      </c>
      <c r="C105" s="46" t="s">
        <v>48</v>
      </c>
      <c r="D105" s="28" t="s">
        <v>40</v>
      </c>
      <c r="E105" s="23" t="s">
        <v>41</v>
      </c>
      <c r="F105" s="25" t="s">
        <v>750</v>
      </c>
      <c r="G105" s="31" t="s">
        <v>566</v>
      </c>
      <c r="H105" s="37" t="s">
        <v>561</v>
      </c>
      <c r="I105" s="36" t="s">
        <v>547</v>
      </c>
      <c r="J105" s="36"/>
      <c r="K105" s="36" t="str">
        <f>F105</f>
        <v>비수도권 경영 13</v>
      </c>
      <c r="L105" s="31" t="str">
        <f t="shared" si="25"/>
        <v>14:25</v>
      </c>
      <c r="M105" s="31" t="str">
        <f>TEXT(VLOOKUP(F105, '10.30_일반경영'!$J$6:$N$90, 5, FALSE), "HH:MM")</f>
        <v>14:30</v>
      </c>
      <c r="N105" s="31" t="str">
        <f t="shared" si="26"/>
        <v>14:45</v>
      </c>
      <c r="O105" s="33" t="str">
        <f t="shared" si="24"/>
        <v>14:45</v>
      </c>
      <c r="P105" s="33" t="str">
        <f>TEXT(VLOOKUP(F105, '10.30_일반경영'!$K$5:$N$94, 4, FALSE), "HH:MM")</f>
        <v>14:50</v>
      </c>
      <c r="Q105" s="33" t="str">
        <f t="shared" si="27"/>
        <v>15:05</v>
      </c>
      <c r="R105" s="35" t="str" cm="1">
        <f t="array" ref="R105">IF(VALUE(TEXT(MIN(VALUE(L105:Q105)), "HH:MM"))&lt;VALUE(S105),Q105, TEXT(S105-TIME(0, 5, 0), "HH:MM"))</f>
        <v>15:05</v>
      </c>
      <c r="S105" s="34" t="str">
        <f>TEXT(VLOOKUP(F105, '10.30_일반경영'!$L$6:$N$97, 3, FALSE), "HH:MM")</f>
        <v>15:15</v>
      </c>
      <c r="T105" s="34" t="str">
        <f t="shared" si="28"/>
        <v>15:35</v>
      </c>
      <c r="U105" s="137" t="str">
        <f>TEXT(VLOOKUP(K105, '10.30_일반경영'!$M$5:$N$95, 2, FALSE), "HH:MM")</f>
        <v>15:35</v>
      </c>
      <c r="V105" s="142" t="str">
        <f t="shared" si="23"/>
        <v>15:40</v>
      </c>
      <c r="W105" s="143" t="str" cm="1">
        <f t="array" ref="W105">TEXT(MAX(VALUE(O105:V105)), "HH:MM")</f>
        <v>15:40</v>
      </c>
      <c r="X105" s="36" t="s">
        <v>41</v>
      </c>
      <c r="Y105" s="132">
        <v>150000</v>
      </c>
    </row>
    <row r="106" spans="1:25" ht="15" customHeight="1">
      <c r="A106" s="26" t="s">
        <v>404</v>
      </c>
      <c r="B106" s="25" t="s">
        <v>751</v>
      </c>
      <c r="C106" s="46" t="s">
        <v>48</v>
      </c>
      <c r="D106" s="28" t="s">
        <v>40</v>
      </c>
      <c r="E106" s="23" t="s">
        <v>41</v>
      </c>
      <c r="F106" s="25" t="s">
        <v>751</v>
      </c>
      <c r="G106" s="31" t="s">
        <v>566</v>
      </c>
      <c r="H106" s="37" t="s">
        <v>561</v>
      </c>
      <c r="I106" s="36" t="s">
        <v>547</v>
      </c>
      <c r="J106" s="36"/>
      <c r="K106" s="36" t="str">
        <f>F106</f>
        <v>비수도권 경영 14</v>
      </c>
      <c r="L106" s="31" t="str">
        <f t="shared" si="25"/>
        <v>14:45</v>
      </c>
      <c r="M106" s="31" t="str">
        <f>TEXT(VLOOKUP(F106, '10.30_일반경영'!$J$6:$N$90, 5, FALSE), "HH:MM")</f>
        <v>14:50</v>
      </c>
      <c r="N106" s="31" t="str">
        <f t="shared" si="26"/>
        <v>15:05</v>
      </c>
      <c r="O106" s="33" t="str">
        <f t="shared" si="24"/>
        <v>15:05</v>
      </c>
      <c r="P106" s="33" t="str">
        <f>TEXT(VLOOKUP(F106, '10.30_일반경영'!$K$5:$N$94, 4, FALSE), "HH:MM")</f>
        <v>15:10</v>
      </c>
      <c r="Q106" s="33" t="str">
        <f t="shared" si="27"/>
        <v>15:25</v>
      </c>
      <c r="R106" s="35" t="str" cm="1">
        <f t="array" ref="R106">IF(VALUE(TEXT(MIN(VALUE(L106:Q106)), "HH:MM"))&lt;VALUE(S106),Q106, TEXT(S106-TIME(0, 5, 0), "HH:MM"))</f>
        <v>15:25</v>
      </c>
      <c r="S106" s="34" t="str">
        <f>TEXT(VLOOKUP(F106, '10.30_일반경영'!$L$6:$N$97, 3, FALSE), "HH:MM")</f>
        <v>15:40</v>
      </c>
      <c r="T106" s="34" t="str">
        <f t="shared" si="28"/>
        <v>16:00</v>
      </c>
      <c r="U106" s="137" t="str">
        <f>TEXT(VLOOKUP(K106, '10.30_일반경영'!$M$5:$N$95, 2, FALSE), "HH:MM")</f>
        <v>16:00</v>
      </c>
      <c r="V106" s="142" t="str">
        <f t="shared" si="23"/>
        <v>16:05</v>
      </c>
      <c r="W106" s="143" t="str" cm="1">
        <f t="array" ref="W106">TEXT(MAX(VALUE(O106:V106)), "HH:MM")</f>
        <v>16:05</v>
      </c>
      <c r="X106" s="36" t="s">
        <v>41</v>
      </c>
      <c r="Y106" s="132">
        <v>150000</v>
      </c>
    </row>
    <row r="107" spans="1:25" ht="15" customHeight="1">
      <c r="A107" s="26" t="s">
        <v>408</v>
      </c>
      <c r="B107" s="25" t="s">
        <v>752</v>
      </c>
      <c r="C107" s="46" t="s">
        <v>48</v>
      </c>
      <c r="D107" s="28" t="s">
        <v>40</v>
      </c>
      <c r="E107" s="23" t="s">
        <v>41</v>
      </c>
      <c r="F107" s="25" t="s">
        <v>752</v>
      </c>
      <c r="G107" s="31" t="s">
        <v>566</v>
      </c>
      <c r="H107" s="37" t="s">
        <v>561</v>
      </c>
      <c r="I107" s="36" t="s">
        <v>547</v>
      </c>
      <c r="J107" s="36"/>
      <c r="K107" s="36" t="str">
        <f>F107</f>
        <v>비수도권 경영 15</v>
      </c>
      <c r="L107" s="31" t="str">
        <f t="shared" si="25"/>
        <v>15:05</v>
      </c>
      <c r="M107" s="31" t="str">
        <f>TEXT(VLOOKUP(F107, '10.30_일반경영'!$J$6:$N$90, 5, FALSE), "HH:MM")</f>
        <v>15:10</v>
      </c>
      <c r="N107" s="31" t="str">
        <f t="shared" si="26"/>
        <v>15:25</v>
      </c>
      <c r="O107" s="33" t="str">
        <f t="shared" si="24"/>
        <v>15:25</v>
      </c>
      <c r="P107" s="33" t="str">
        <f>TEXT(VLOOKUP(F107, '10.30_일반경영'!$K$5:$N$94, 4, FALSE), "HH:MM")</f>
        <v>15:30</v>
      </c>
      <c r="Q107" s="33" t="str">
        <f t="shared" si="27"/>
        <v>15:45</v>
      </c>
      <c r="R107" s="35" t="str" cm="1">
        <f t="array" ref="R107">IF(VALUE(TEXT(MIN(VALUE(L107:Q107)), "HH:MM"))&lt;VALUE(S107),Q107, TEXT(S107-TIME(0, 5, 0), "HH:MM"))</f>
        <v>15:45</v>
      </c>
      <c r="S107" s="34" t="str">
        <f>TEXT(VLOOKUP(F107, '10.30_일반경영'!$L$6:$N$97, 3, FALSE), "HH:MM")</f>
        <v>16:05</v>
      </c>
      <c r="T107" s="34" t="str">
        <f t="shared" si="28"/>
        <v>16:25</v>
      </c>
      <c r="U107" s="137" t="str">
        <f>TEXT(VLOOKUP(K107, '10.30_일반경영'!$M$5:$N$95, 2, FALSE), "HH:MM")</f>
        <v>16:25</v>
      </c>
      <c r="V107" s="142" t="str">
        <f t="shared" si="23"/>
        <v>16:30</v>
      </c>
      <c r="W107" s="143" t="str" cm="1">
        <f t="array" ref="W107">TEXT(MAX(VALUE(O107:V107)), "HH:MM")</f>
        <v>16:30</v>
      </c>
      <c r="X107" s="36" t="s">
        <v>41</v>
      </c>
      <c r="Y107" s="132">
        <v>150000</v>
      </c>
    </row>
    <row r="108" spans="1:25" ht="15" customHeight="1">
      <c r="A108" s="26" t="s">
        <v>412</v>
      </c>
      <c r="B108" s="25" t="s">
        <v>753</v>
      </c>
      <c r="C108" s="46" t="s">
        <v>48</v>
      </c>
      <c r="D108" s="28" t="s">
        <v>40</v>
      </c>
      <c r="E108" s="23" t="s">
        <v>41</v>
      </c>
      <c r="F108" s="25" t="s">
        <v>753</v>
      </c>
      <c r="G108" s="31" t="s">
        <v>566</v>
      </c>
      <c r="H108" s="37" t="s">
        <v>561</v>
      </c>
      <c r="I108" s="36" t="s">
        <v>547</v>
      </c>
      <c r="J108" s="36"/>
      <c r="K108" s="36" t="str">
        <f>F108</f>
        <v>비수도권 경영 16</v>
      </c>
      <c r="L108" s="31" t="str">
        <f t="shared" si="25"/>
        <v>15:25</v>
      </c>
      <c r="M108" s="31" t="str">
        <f>TEXT(VLOOKUP(F108, '10.30_일반경영'!$J$6:$N$90, 5, FALSE), "HH:MM")</f>
        <v>15:30</v>
      </c>
      <c r="N108" s="31" t="str">
        <f t="shared" si="26"/>
        <v>15:45</v>
      </c>
      <c r="O108" s="33" t="str">
        <f t="shared" si="24"/>
        <v>15:45</v>
      </c>
      <c r="P108" s="33" t="str">
        <f>TEXT(VLOOKUP(F108, '10.30_일반경영'!$K$5:$N$94, 4, FALSE), "HH:MM")</f>
        <v>15:50</v>
      </c>
      <c r="Q108" s="33" t="str">
        <f t="shared" si="27"/>
        <v>16:05</v>
      </c>
      <c r="R108" s="35" t="str" cm="1">
        <f t="array" ref="R108">IF(VALUE(TEXT(MIN(VALUE(L108:Q108)), "HH:MM"))&lt;VALUE(S108),Q108, TEXT(S108-TIME(0, 5, 0), "HH:MM"))</f>
        <v>14:45</v>
      </c>
      <c r="S108" s="34" t="str">
        <f>TEXT(VLOOKUP(F108, '10.30_일반경영'!$L$6:$N$97, 3, FALSE), "HH:MM")</f>
        <v>14:50</v>
      </c>
      <c r="T108" s="34" t="str">
        <f t="shared" si="28"/>
        <v>15:10</v>
      </c>
      <c r="U108" s="137" t="str">
        <f>TEXT(VLOOKUP(K108, '10.30_일반경영'!$M$5:$N$95, 2, FALSE), "HH:MM")</f>
        <v>16:05</v>
      </c>
      <c r="V108" s="142" t="str">
        <f t="shared" si="23"/>
        <v>16:10</v>
      </c>
      <c r="W108" s="143" t="str" cm="1">
        <f t="array" ref="W108">TEXT(MAX(VALUE(O108:V108)), "HH:MM")</f>
        <v>16:10</v>
      </c>
      <c r="X108" s="36" t="s">
        <v>41</v>
      </c>
      <c r="Y108" s="132">
        <v>150000</v>
      </c>
    </row>
    <row r="109" spans="1:25" ht="15" customHeight="1">
      <c r="A109" s="26" t="s">
        <v>288</v>
      </c>
      <c r="B109" s="25" t="s">
        <v>761</v>
      </c>
      <c r="C109" s="46" t="s">
        <v>48</v>
      </c>
      <c r="D109" s="28" t="s">
        <v>38</v>
      </c>
      <c r="E109" s="23" t="s">
        <v>39</v>
      </c>
      <c r="F109" s="25" t="s">
        <v>761</v>
      </c>
      <c r="G109" s="33" t="s">
        <v>567</v>
      </c>
      <c r="H109" s="38" t="s">
        <v>554</v>
      </c>
      <c r="I109" s="36" t="s">
        <v>551</v>
      </c>
      <c r="J109" s="36"/>
      <c r="K109" s="36" t="str">
        <f>F109</f>
        <v>비수도권 경제 01</v>
      </c>
      <c r="L109" s="31" t="str">
        <f t="shared" si="25"/>
        <v>08:55</v>
      </c>
      <c r="M109" s="31" t="str">
        <f>TEXT(VLOOKUP(F109, '10.31_일반경제'!$J$6:$N$90, 5, FALSE), "HH:MM")</f>
        <v>09:00</v>
      </c>
      <c r="N109" s="31" t="str">
        <f t="shared" si="26"/>
        <v>09:15</v>
      </c>
      <c r="O109" s="33" t="str">
        <f t="shared" ref="O109:O124" si="29">TEXT(P109-TIME(0, 5, 0), "HH:MM")</f>
        <v>09:15</v>
      </c>
      <c r="P109" s="33" t="str">
        <f>TEXT(VLOOKUP(F109, '10.31_일반경제'!$K$5:$N$97, 4, FALSE), "HH:MM")</f>
        <v>09:20</v>
      </c>
      <c r="Q109" s="33" t="str">
        <f t="shared" si="27"/>
        <v>09:35</v>
      </c>
      <c r="R109" s="35" t="str" cm="1">
        <f t="array" ref="R109">IF(VALUE(TEXT(MIN(VALUE(L109:Q109)), "HH:MM"))&lt;VALUE(S109),Q109, TEXT(S109-TIME(0, 5, 0), "HH:MM"))</f>
        <v>09:35</v>
      </c>
      <c r="S109" s="34" t="str">
        <f>TEXT(VLOOKUP(F109, '10.31_일반경제'!$L$5:$N$97, 3, FALSE), "HH:MM")</f>
        <v>09:50</v>
      </c>
      <c r="T109" s="34" t="str">
        <f t="shared" si="28"/>
        <v>10:10</v>
      </c>
      <c r="U109" s="137" t="str">
        <f>TEXT(VLOOKUP(K109, '10.31_일반경제'!$M$5:$N$95, 2, FALSE), "HH:MM")</f>
        <v>10:10</v>
      </c>
      <c r="V109" s="142" t="str">
        <f t="shared" si="23"/>
        <v>10:15</v>
      </c>
      <c r="W109" s="143" t="str" cm="1">
        <f t="array" ref="W109">TEXT(MAX(VALUE(O109:V109)), "HH:MM")</f>
        <v>10:15</v>
      </c>
      <c r="X109" s="36" t="s">
        <v>39</v>
      </c>
      <c r="Y109" s="132">
        <v>50000</v>
      </c>
    </row>
    <row r="110" spans="1:25" ht="15" customHeight="1">
      <c r="A110" s="26" t="s">
        <v>292</v>
      </c>
      <c r="B110" s="25" t="s">
        <v>762</v>
      </c>
      <c r="C110" s="46" t="s">
        <v>48</v>
      </c>
      <c r="D110" s="28" t="s">
        <v>38</v>
      </c>
      <c r="E110" s="23" t="s">
        <v>39</v>
      </c>
      <c r="F110" s="25" t="s">
        <v>762</v>
      </c>
      <c r="G110" s="33" t="s">
        <v>567</v>
      </c>
      <c r="H110" s="38" t="s">
        <v>554</v>
      </c>
      <c r="I110" s="36" t="s">
        <v>551</v>
      </c>
      <c r="J110" s="36"/>
      <c r="K110" s="36" t="str">
        <f>F110</f>
        <v>비수도권 경제 02</v>
      </c>
      <c r="L110" s="31" t="str">
        <f t="shared" si="25"/>
        <v>09:15</v>
      </c>
      <c r="M110" s="31" t="str">
        <f>TEXT(VLOOKUP(F110, '10.31_일반경제'!$J$6:$N$90, 5, FALSE), "HH:MM")</f>
        <v>09:20</v>
      </c>
      <c r="N110" s="31" t="str">
        <f t="shared" si="26"/>
        <v>09:35</v>
      </c>
      <c r="O110" s="33" t="str">
        <f t="shared" si="29"/>
        <v>09:35</v>
      </c>
      <c r="P110" s="33" t="str">
        <f>TEXT(VLOOKUP(F110, '10.31_일반경제'!$K$5:$N$97, 4, FALSE), "HH:MM")</f>
        <v>09:40</v>
      </c>
      <c r="Q110" s="33" t="str">
        <f t="shared" si="27"/>
        <v>09:55</v>
      </c>
      <c r="R110" s="35" t="str" cm="1">
        <f t="array" ref="R110">IF(VALUE(TEXT(MIN(VALUE(L110:Q110)), "HH:MM"))&lt;VALUE(S110),Q110, TEXT(S110-TIME(0, 5, 0), "HH:MM"))</f>
        <v>09:55</v>
      </c>
      <c r="S110" s="34" t="str">
        <f>TEXT(VLOOKUP(F110, '10.31_일반경제'!$L$5:$N$97, 3, FALSE), "HH:MM")</f>
        <v>10:15</v>
      </c>
      <c r="T110" s="34" t="str">
        <f t="shared" si="28"/>
        <v>10:35</v>
      </c>
      <c r="U110" s="137" t="str">
        <f>TEXT(VLOOKUP(K110, '10.31_일반경제'!$M$5:$N$95, 2, FALSE), "HH:MM")</f>
        <v>10:35</v>
      </c>
      <c r="V110" s="142" t="str">
        <f t="shared" si="23"/>
        <v>10:40</v>
      </c>
      <c r="W110" s="143" t="str" cm="1">
        <f t="array" ref="W110">TEXT(MAX(VALUE(O110:V110)), "HH:MM")</f>
        <v>10:40</v>
      </c>
      <c r="X110" s="36" t="s">
        <v>827</v>
      </c>
      <c r="Y110" s="132">
        <v>80000</v>
      </c>
    </row>
    <row r="111" spans="1:25" ht="15" customHeight="1">
      <c r="A111" s="26" t="s">
        <v>296</v>
      </c>
      <c r="B111" s="25" t="s">
        <v>763</v>
      </c>
      <c r="C111" s="46" t="s">
        <v>48</v>
      </c>
      <c r="D111" s="28" t="s">
        <v>38</v>
      </c>
      <c r="E111" s="23" t="s">
        <v>39</v>
      </c>
      <c r="F111" s="25" t="s">
        <v>763</v>
      </c>
      <c r="G111" s="33" t="s">
        <v>567</v>
      </c>
      <c r="H111" s="38" t="s">
        <v>554</v>
      </c>
      <c r="I111" s="36" t="s">
        <v>551</v>
      </c>
      <c r="J111" s="36"/>
      <c r="K111" s="36" t="str">
        <f>F111</f>
        <v>비수도권 경제 03</v>
      </c>
      <c r="L111" s="31" t="str">
        <f t="shared" si="25"/>
        <v>09:35</v>
      </c>
      <c r="M111" s="31" t="str">
        <f>TEXT(VLOOKUP(F111, '10.31_일반경제'!$J$6:$N$90, 5, FALSE), "HH:MM")</f>
        <v>09:40</v>
      </c>
      <c r="N111" s="31" t="str">
        <f t="shared" si="26"/>
        <v>09:55</v>
      </c>
      <c r="O111" s="33" t="str">
        <f t="shared" si="29"/>
        <v>09:55</v>
      </c>
      <c r="P111" s="33" t="str">
        <f>TEXT(VLOOKUP(F111, '10.31_일반경제'!$K$5:$N$97, 4, FALSE), "HH:MM")</f>
        <v>10:00</v>
      </c>
      <c r="Q111" s="33" t="str">
        <f t="shared" si="27"/>
        <v>10:15</v>
      </c>
      <c r="R111" s="35" t="str" cm="1">
        <f t="array" ref="R111">IF(VALUE(TEXT(MIN(VALUE(L111:Q111)), "HH:MM"))&lt;VALUE(S111),Q111, TEXT(S111-TIME(0, 5, 0), "HH:MM"))</f>
        <v>08:55</v>
      </c>
      <c r="S111" s="34" t="str">
        <f>TEXT(VLOOKUP(F111, '10.31_일반경제'!$L$5:$N$97, 3, FALSE), "HH:MM")</f>
        <v>09:00</v>
      </c>
      <c r="T111" s="34" t="str">
        <f t="shared" si="28"/>
        <v>09:20</v>
      </c>
      <c r="U111" s="137" t="str">
        <f>TEXT(VLOOKUP(K111, '10.31_일반경제'!$M$5:$N$95, 2, FALSE), "HH:MM")</f>
        <v>10:15</v>
      </c>
      <c r="V111" s="142" t="str">
        <f t="shared" si="23"/>
        <v>10:20</v>
      </c>
      <c r="W111" s="143" t="str" cm="1">
        <f t="array" ref="W111">TEXT(MAX(VALUE(O111:V111)), "HH:MM")</f>
        <v>10:20</v>
      </c>
      <c r="X111" s="36" t="s">
        <v>825</v>
      </c>
      <c r="Y111" s="132">
        <v>80000</v>
      </c>
    </row>
    <row r="112" spans="1:25" ht="15" customHeight="1">
      <c r="A112" s="26" t="s">
        <v>300</v>
      </c>
      <c r="B112" s="25" t="s">
        <v>764</v>
      </c>
      <c r="C112" s="46" t="s">
        <v>48</v>
      </c>
      <c r="D112" s="28" t="s">
        <v>38</v>
      </c>
      <c r="E112" s="23" t="s">
        <v>39</v>
      </c>
      <c r="F112" s="25" t="s">
        <v>764</v>
      </c>
      <c r="G112" s="33" t="s">
        <v>567</v>
      </c>
      <c r="H112" s="38" t="s">
        <v>554</v>
      </c>
      <c r="I112" s="36" t="s">
        <v>551</v>
      </c>
      <c r="J112" s="36"/>
      <c r="K112" s="36" t="str">
        <f>F112</f>
        <v>비수도권 경제 04</v>
      </c>
      <c r="L112" s="31" t="str">
        <f t="shared" si="25"/>
        <v>09:55</v>
      </c>
      <c r="M112" s="31" t="str">
        <f>TEXT(VLOOKUP(F112, '10.31_일반경제'!$J$6:$N$90, 5, FALSE), "HH:MM")</f>
        <v>10:00</v>
      </c>
      <c r="N112" s="31" t="str">
        <f t="shared" si="26"/>
        <v>10:15</v>
      </c>
      <c r="O112" s="33" t="str">
        <f t="shared" si="29"/>
        <v>10:15</v>
      </c>
      <c r="P112" s="33" t="str">
        <f>TEXT(VLOOKUP(F112, '10.31_일반경제'!$K$5:$N$97, 4, FALSE), "HH:MM")</f>
        <v>10:20</v>
      </c>
      <c r="Q112" s="33" t="str">
        <f t="shared" si="27"/>
        <v>10:35</v>
      </c>
      <c r="R112" s="35" t="str" cm="1">
        <f t="array" ref="R112">IF(VALUE(TEXT(MIN(VALUE(L112:Q112)), "HH:MM"))&lt;VALUE(S112),Q112, TEXT(S112-TIME(0, 5, 0), "HH:MM"))</f>
        <v>09:20</v>
      </c>
      <c r="S112" s="34" t="str">
        <f>TEXT(VLOOKUP(F112, '10.31_일반경제'!$L$5:$N$97, 3, FALSE), "HH:MM")</f>
        <v>09:25</v>
      </c>
      <c r="T112" s="34" t="str">
        <f t="shared" si="28"/>
        <v>09:45</v>
      </c>
      <c r="U112" s="137" t="str">
        <f>TEXT(VLOOKUP(K112, '10.31_일반경제'!$M$5:$N$95, 2, FALSE), "HH:MM")</f>
        <v>10:40</v>
      </c>
      <c r="V112" s="142" t="str">
        <f t="shared" si="23"/>
        <v>10:45</v>
      </c>
      <c r="W112" s="143" t="str" cm="1">
        <f t="array" ref="W112">TEXT(MAX(VALUE(O112:V112)), "HH:MM")</f>
        <v>10:45</v>
      </c>
      <c r="X112" s="36" t="s">
        <v>828</v>
      </c>
      <c r="Y112" s="132">
        <v>120000</v>
      </c>
    </row>
    <row r="113" spans="1:25" ht="15" customHeight="1">
      <c r="A113" s="26" t="s">
        <v>304</v>
      </c>
      <c r="B113" s="25" t="s">
        <v>769</v>
      </c>
      <c r="C113" s="46" t="s">
        <v>48</v>
      </c>
      <c r="D113" s="28" t="s">
        <v>38</v>
      </c>
      <c r="E113" s="23" t="s">
        <v>41</v>
      </c>
      <c r="F113" s="25" t="s">
        <v>769</v>
      </c>
      <c r="G113" s="33" t="s">
        <v>567</v>
      </c>
      <c r="H113" s="38" t="s">
        <v>556</v>
      </c>
      <c r="I113" s="36" t="s">
        <v>551</v>
      </c>
      <c r="J113" s="36"/>
      <c r="K113" s="36" t="str">
        <f>F113</f>
        <v>비수도권 경제 05</v>
      </c>
      <c r="L113" s="31" t="str">
        <f t="shared" si="25"/>
        <v>10:15</v>
      </c>
      <c r="M113" s="31" t="str">
        <f>TEXT(VLOOKUP(F113, '10.31_일반경제'!$J$6:$N$90, 5, FALSE), "HH:MM")</f>
        <v>10:20</v>
      </c>
      <c r="N113" s="31" t="str">
        <f t="shared" si="26"/>
        <v>10:35</v>
      </c>
      <c r="O113" s="33" t="str">
        <f t="shared" si="29"/>
        <v>10:35</v>
      </c>
      <c r="P113" s="33" t="str">
        <f>TEXT(VLOOKUP(F113, '10.31_일반경제'!$K$5:$N$97, 4, FALSE), "HH:MM")</f>
        <v>10:40</v>
      </c>
      <c r="Q113" s="33" t="str">
        <f t="shared" si="27"/>
        <v>10:55</v>
      </c>
      <c r="R113" s="35" t="str" cm="1">
        <f t="array" ref="R113">IF(VALUE(TEXT(MIN(VALUE(L113:Q113)), "HH:MM"))&lt;VALUE(S113),Q113, TEXT(S113-TIME(0, 5, 0), "HH:MM"))</f>
        <v>10:55</v>
      </c>
      <c r="S113" s="34" t="str">
        <f>TEXT(VLOOKUP(F113, '10.31_일반경제'!$L$5:$N$97, 3, FALSE), "HH:MM")</f>
        <v>11:05</v>
      </c>
      <c r="T113" s="34" t="str">
        <f t="shared" si="28"/>
        <v>11:25</v>
      </c>
      <c r="U113" s="137" t="str">
        <f>TEXT(VLOOKUP(K113, '10.31_일반경제'!$M$5:$N$95, 2, FALSE), "HH:MM")</f>
        <v>11:25</v>
      </c>
      <c r="V113" s="142" t="str">
        <f t="shared" si="23"/>
        <v>11:30</v>
      </c>
      <c r="W113" s="143" t="str" cm="1">
        <f t="array" ref="W113">TEXT(MAX(VALUE(O113:V113)), "HH:MM")</f>
        <v>11:30</v>
      </c>
      <c r="X113" s="36" t="s">
        <v>821</v>
      </c>
      <c r="Y113" s="132">
        <v>120000</v>
      </c>
    </row>
    <row r="114" spans="1:25" ht="15" customHeight="1">
      <c r="A114" s="26" t="s">
        <v>308</v>
      </c>
      <c r="B114" s="25" t="s">
        <v>770</v>
      </c>
      <c r="C114" s="46" t="s">
        <v>48</v>
      </c>
      <c r="D114" s="28" t="s">
        <v>38</v>
      </c>
      <c r="E114" s="23" t="s">
        <v>41</v>
      </c>
      <c r="F114" s="25" t="s">
        <v>770</v>
      </c>
      <c r="G114" s="33" t="s">
        <v>567</v>
      </c>
      <c r="H114" s="38" t="s">
        <v>556</v>
      </c>
      <c r="I114" s="36" t="s">
        <v>551</v>
      </c>
      <c r="J114" s="36"/>
      <c r="K114" s="36" t="str">
        <f>F114</f>
        <v>비수도권 경제 06</v>
      </c>
      <c r="L114" s="31" t="str">
        <f t="shared" si="25"/>
        <v>10:35</v>
      </c>
      <c r="M114" s="31" t="str">
        <f>TEXT(VLOOKUP(F114, '10.31_일반경제'!$J$6:$N$90, 5, FALSE), "HH:MM")</f>
        <v>10:40</v>
      </c>
      <c r="N114" s="31" t="str">
        <f t="shared" si="26"/>
        <v>10:55</v>
      </c>
      <c r="O114" s="33" t="str">
        <f t="shared" si="29"/>
        <v>10:55</v>
      </c>
      <c r="P114" s="33" t="str">
        <f>TEXT(VLOOKUP(F114, '10.31_일반경제'!$K$5:$N$97, 4, FALSE), "HH:MM")</f>
        <v>11:00</v>
      </c>
      <c r="Q114" s="33" t="str">
        <f t="shared" si="27"/>
        <v>11:15</v>
      </c>
      <c r="R114" s="35" t="str" cm="1">
        <f t="array" ref="R114">IF(VALUE(TEXT(MIN(VALUE(L114:Q114)), "HH:MM"))&lt;VALUE(S114),Q114, TEXT(S114-TIME(0, 5, 0), "HH:MM"))</f>
        <v>11:15</v>
      </c>
      <c r="S114" s="34" t="str">
        <f>TEXT(VLOOKUP(F114, '10.31_일반경제'!$L$5:$N$97, 3, FALSE), "HH:MM")</f>
        <v>11:30</v>
      </c>
      <c r="T114" s="34" t="str">
        <f t="shared" si="28"/>
        <v>11:50</v>
      </c>
      <c r="U114" s="137" t="str">
        <f>TEXT(VLOOKUP(K114, '10.31_일반경제'!$M$5:$N$95, 2, FALSE), "HH:MM")</f>
        <v>11:50</v>
      </c>
      <c r="V114" s="142" t="str">
        <f t="shared" si="23"/>
        <v>11:55</v>
      </c>
      <c r="W114" s="143" t="str" cm="1">
        <f t="array" ref="W114">TEXT(MAX(VALUE(O114:V114)), "HH:MM")</f>
        <v>11:55</v>
      </c>
      <c r="X114" s="36" t="s">
        <v>821</v>
      </c>
      <c r="Y114" s="132">
        <v>120000</v>
      </c>
    </row>
    <row r="115" spans="1:25" ht="15" customHeight="1">
      <c r="A115" s="26" t="s">
        <v>312</v>
      </c>
      <c r="B115" s="25" t="s">
        <v>771</v>
      </c>
      <c r="C115" s="46" t="s">
        <v>48</v>
      </c>
      <c r="D115" s="28" t="s">
        <v>38</v>
      </c>
      <c r="E115" s="23" t="s">
        <v>41</v>
      </c>
      <c r="F115" s="25" t="s">
        <v>771</v>
      </c>
      <c r="G115" s="33" t="s">
        <v>567</v>
      </c>
      <c r="H115" s="38" t="s">
        <v>556</v>
      </c>
      <c r="I115" s="36" t="s">
        <v>551</v>
      </c>
      <c r="J115" s="36"/>
      <c r="K115" s="36" t="str">
        <f>F115</f>
        <v>비수도권 경제 07</v>
      </c>
      <c r="L115" s="31" t="str">
        <f t="shared" si="25"/>
        <v>10:55</v>
      </c>
      <c r="M115" s="31" t="str">
        <f>TEXT(VLOOKUP(F115, '10.31_일반경제'!$J$6:$N$90, 5, FALSE), "HH:MM")</f>
        <v>11:00</v>
      </c>
      <c r="N115" s="31" t="str">
        <f t="shared" si="26"/>
        <v>11:15</v>
      </c>
      <c r="O115" s="33" t="str">
        <f t="shared" si="29"/>
        <v>11:15</v>
      </c>
      <c r="P115" s="33" t="str">
        <f>TEXT(VLOOKUP(F115, '10.31_일반경제'!$K$5:$N$97, 4, FALSE), "HH:MM")</f>
        <v>11:20</v>
      </c>
      <c r="Q115" s="33" t="str">
        <f t="shared" si="27"/>
        <v>11:35</v>
      </c>
      <c r="R115" s="35" t="str" cm="1">
        <f t="array" ref="R115">IF(VALUE(TEXT(MIN(VALUE(L115:Q115)), "HH:MM"))&lt;VALUE(S115),Q115, TEXT(S115-TIME(0, 5, 0), "HH:MM"))</f>
        <v>11:35</v>
      </c>
      <c r="S115" s="34" t="str">
        <f>TEXT(VLOOKUP(F115, '10.31_일반경제'!$L$5:$N$97, 3, FALSE), "HH:MM")</f>
        <v>11:55</v>
      </c>
      <c r="T115" s="34" t="str">
        <f t="shared" si="28"/>
        <v>12:15</v>
      </c>
      <c r="U115" s="137" t="str">
        <f>TEXT(VLOOKUP(K115, '10.31_일반경제'!$M$5:$N$95, 2, FALSE), "HH:MM")</f>
        <v>12:15</v>
      </c>
      <c r="V115" s="142" t="str">
        <f t="shared" si="23"/>
        <v>12:20</v>
      </c>
      <c r="W115" s="143" t="str" cm="1">
        <f t="array" ref="W115">TEXT(MAX(VALUE(O115:V115)), "HH:MM")</f>
        <v>12:20</v>
      </c>
      <c r="X115" s="36" t="s">
        <v>823</v>
      </c>
      <c r="Y115" s="132">
        <v>150000</v>
      </c>
    </row>
    <row r="116" spans="1:25" ht="15" customHeight="1">
      <c r="A116" s="26" t="s">
        <v>316</v>
      </c>
      <c r="B116" s="25" t="s">
        <v>772</v>
      </c>
      <c r="C116" s="46" t="s">
        <v>48</v>
      </c>
      <c r="D116" s="28" t="s">
        <v>38</v>
      </c>
      <c r="E116" s="23" t="s">
        <v>41</v>
      </c>
      <c r="F116" s="25" t="s">
        <v>772</v>
      </c>
      <c r="G116" s="33" t="s">
        <v>567</v>
      </c>
      <c r="H116" s="38" t="s">
        <v>556</v>
      </c>
      <c r="I116" s="36" t="s">
        <v>551</v>
      </c>
      <c r="J116" s="36"/>
      <c r="K116" s="36" t="str">
        <f>F116</f>
        <v>비수도권 경제 08</v>
      </c>
      <c r="L116" s="31" t="str">
        <f t="shared" si="25"/>
        <v>11:15</v>
      </c>
      <c r="M116" s="31" t="str">
        <f>TEXT(VLOOKUP(F116, '10.31_일반경제'!$J$6:$N$90, 5, FALSE), "HH:MM")</f>
        <v>11:20</v>
      </c>
      <c r="N116" s="31" t="str">
        <f t="shared" si="26"/>
        <v>11:35</v>
      </c>
      <c r="O116" s="33" t="str">
        <f t="shared" si="29"/>
        <v>11:35</v>
      </c>
      <c r="P116" s="33" t="str">
        <f>TEXT(VLOOKUP(F116, '10.31_일반경제'!$K$5:$N$97, 4, FALSE), "HH:MM")</f>
        <v>11:40</v>
      </c>
      <c r="Q116" s="33" t="str">
        <f t="shared" si="27"/>
        <v>11:55</v>
      </c>
      <c r="R116" s="35" t="str" cm="1">
        <f t="array" ref="R116">IF(VALUE(TEXT(MIN(VALUE(L116:Q116)), "HH:MM"))&lt;VALUE(S116),Q116, TEXT(S116-TIME(0, 5, 0), "HH:MM"))</f>
        <v>10:35</v>
      </c>
      <c r="S116" s="34" t="str">
        <f>TEXT(VLOOKUP(F116, '10.31_일반경제'!$L$5:$N$97, 3, FALSE), "HH:MM")</f>
        <v>10:40</v>
      </c>
      <c r="T116" s="34" t="str">
        <f t="shared" si="28"/>
        <v>11:00</v>
      </c>
      <c r="U116" s="137" t="str">
        <f>TEXT(VLOOKUP(K116, '10.31_일반경제'!$M$5:$N$95, 2, FALSE), "HH:MM")</f>
        <v>11:55</v>
      </c>
      <c r="V116" s="142" t="str">
        <f t="shared" si="23"/>
        <v>12:00</v>
      </c>
      <c r="W116" s="143" t="str" cm="1">
        <f t="array" ref="W116">TEXT(MAX(VALUE(O116:V116)), "HH:MM")</f>
        <v>12:00</v>
      </c>
      <c r="X116" s="36" t="s">
        <v>41</v>
      </c>
      <c r="Y116" s="132">
        <v>150000</v>
      </c>
    </row>
    <row r="117" spans="1:25" ht="15" customHeight="1">
      <c r="A117" s="26" t="s">
        <v>320</v>
      </c>
      <c r="B117" s="25" t="s">
        <v>777</v>
      </c>
      <c r="C117" s="46" t="s">
        <v>48</v>
      </c>
      <c r="D117" s="28" t="s">
        <v>38</v>
      </c>
      <c r="E117" s="23" t="s">
        <v>41</v>
      </c>
      <c r="F117" s="25" t="s">
        <v>777</v>
      </c>
      <c r="G117" s="33" t="s">
        <v>567</v>
      </c>
      <c r="H117" s="38" t="s">
        <v>560</v>
      </c>
      <c r="I117" s="36" t="s">
        <v>551</v>
      </c>
      <c r="J117" s="36"/>
      <c r="K117" s="36" t="str">
        <f>F117</f>
        <v>비수도권 경제 09</v>
      </c>
      <c r="L117" s="31" t="str">
        <f t="shared" si="25"/>
        <v>13:05</v>
      </c>
      <c r="M117" s="31" t="str">
        <f>TEXT(VLOOKUP(F117, '10.31_일반경제'!$J$6:$N$90, 5, FALSE), "HH:MM")</f>
        <v>13:10</v>
      </c>
      <c r="N117" s="31" t="str">
        <f t="shared" si="26"/>
        <v>13:25</v>
      </c>
      <c r="O117" s="33" t="str">
        <f t="shared" si="29"/>
        <v>13:25</v>
      </c>
      <c r="P117" s="33" t="str">
        <f>TEXT(VLOOKUP(F117, '10.31_일반경제'!$K$5:$N$97, 4, FALSE), "HH:MM")</f>
        <v>13:30</v>
      </c>
      <c r="Q117" s="33" t="str">
        <f t="shared" si="27"/>
        <v>13:45</v>
      </c>
      <c r="R117" s="35" t="str" cm="1">
        <f t="array" ref="R117">IF(VALUE(TEXT(MIN(VALUE(L117:Q117)), "HH:MM"))&lt;VALUE(S117),Q117, TEXT(S117-TIME(0, 5, 0), "HH:MM"))</f>
        <v>13:45</v>
      </c>
      <c r="S117" s="34" t="str">
        <f>TEXT(VLOOKUP(F117, '10.31_일반경제'!$L$5:$N$97, 3, FALSE), "HH:MM")</f>
        <v>14:00</v>
      </c>
      <c r="T117" s="34" t="str">
        <f t="shared" si="28"/>
        <v>14:20</v>
      </c>
      <c r="U117" s="137" t="str">
        <f>TEXT(VLOOKUP(K117, '10.31_일반경제'!$M$5:$N$95, 2, FALSE), "HH:MM")</f>
        <v>14:20</v>
      </c>
      <c r="V117" s="142" t="str">
        <f t="shared" si="23"/>
        <v>14:25</v>
      </c>
      <c r="W117" s="143" t="str" cm="1">
        <f t="array" ref="W117">TEXT(MAX(VALUE(O117:V117)), "HH:MM")</f>
        <v>14:25</v>
      </c>
      <c r="X117" s="36" t="s">
        <v>41</v>
      </c>
      <c r="Y117" s="132">
        <v>150000</v>
      </c>
    </row>
    <row r="118" spans="1:25" ht="15" customHeight="1">
      <c r="A118" s="26" t="s">
        <v>324</v>
      </c>
      <c r="B118" s="25" t="s">
        <v>778</v>
      </c>
      <c r="C118" s="46" t="s">
        <v>48</v>
      </c>
      <c r="D118" s="28" t="s">
        <v>38</v>
      </c>
      <c r="E118" s="23" t="s">
        <v>41</v>
      </c>
      <c r="F118" s="25" t="s">
        <v>778</v>
      </c>
      <c r="G118" s="33" t="s">
        <v>567</v>
      </c>
      <c r="H118" s="38" t="s">
        <v>560</v>
      </c>
      <c r="I118" s="36" t="s">
        <v>551</v>
      </c>
      <c r="J118" s="36"/>
      <c r="K118" s="36" t="str">
        <f>F118</f>
        <v>비수도권 경제 10</v>
      </c>
      <c r="L118" s="31" t="str">
        <f t="shared" si="25"/>
        <v>13:25</v>
      </c>
      <c r="M118" s="31" t="str">
        <f>TEXT(VLOOKUP(F118, '10.31_일반경제'!$J$6:$N$90, 5, FALSE), "HH:MM")</f>
        <v>13:30</v>
      </c>
      <c r="N118" s="31" t="str">
        <f t="shared" si="26"/>
        <v>13:45</v>
      </c>
      <c r="O118" s="33" t="str">
        <f t="shared" si="29"/>
        <v>13:45</v>
      </c>
      <c r="P118" s="33" t="str">
        <f>TEXT(VLOOKUP(F118, '10.31_일반경제'!$K$5:$N$97, 4, FALSE), "HH:MM")</f>
        <v>13:50</v>
      </c>
      <c r="Q118" s="33" t="str">
        <f t="shared" si="27"/>
        <v>14:05</v>
      </c>
      <c r="R118" s="35" t="str" cm="1">
        <f t="array" ref="R118">IF(VALUE(TEXT(MIN(VALUE(L118:Q118)), "HH:MM"))&lt;VALUE(S118),Q118, TEXT(S118-TIME(0, 5, 0), "HH:MM"))</f>
        <v>14:05</v>
      </c>
      <c r="S118" s="34" t="str">
        <f>TEXT(VLOOKUP(F118, '10.31_일반경제'!$L$5:$N$97, 3, FALSE), "HH:MM")</f>
        <v>14:25</v>
      </c>
      <c r="T118" s="34" t="str">
        <f t="shared" si="28"/>
        <v>14:45</v>
      </c>
      <c r="U118" s="137" t="str">
        <f>TEXT(VLOOKUP(K118, '10.31_일반경제'!$M$5:$N$95, 2, FALSE), "HH:MM")</f>
        <v>14:45</v>
      </c>
      <c r="V118" s="142" t="str">
        <f t="shared" si="23"/>
        <v>14:50</v>
      </c>
      <c r="W118" s="143" t="str" cm="1">
        <f t="array" ref="W118">TEXT(MAX(VALUE(O118:V118)), "HH:MM")</f>
        <v>14:50</v>
      </c>
      <c r="X118" s="36" t="s">
        <v>41</v>
      </c>
      <c r="Y118" s="132">
        <v>150000</v>
      </c>
    </row>
    <row r="119" spans="1:25" ht="15" customHeight="1">
      <c r="A119" s="26" t="s">
        <v>328</v>
      </c>
      <c r="B119" s="25" t="s">
        <v>779</v>
      </c>
      <c r="C119" s="46" t="s">
        <v>48</v>
      </c>
      <c r="D119" s="28" t="s">
        <v>38</v>
      </c>
      <c r="E119" s="23" t="s">
        <v>41</v>
      </c>
      <c r="F119" s="25" t="s">
        <v>779</v>
      </c>
      <c r="G119" s="33" t="s">
        <v>567</v>
      </c>
      <c r="H119" s="38" t="s">
        <v>560</v>
      </c>
      <c r="I119" s="36" t="s">
        <v>551</v>
      </c>
      <c r="J119" s="36"/>
      <c r="K119" s="36" t="str">
        <f>F119</f>
        <v>비수도권 경제 11</v>
      </c>
      <c r="L119" s="31" t="str">
        <f t="shared" si="25"/>
        <v>13:45</v>
      </c>
      <c r="M119" s="31" t="str">
        <f>TEXT(VLOOKUP(F119, '10.31_일반경제'!$J$6:$N$90, 5, FALSE), "HH:MM")</f>
        <v>13:50</v>
      </c>
      <c r="N119" s="31" t="str">
        <f t="shared" si="26"/>
        <v>14:05</v>
      </c>
      <c r="O119" s="33" t="str">
        <f t="shared" si="29"/>
        <v>14:05</v>
      </c>
      <c r="P119" s="33" t="str">
        <f>TEXT(VLOOKUP(F119, '10.31_일반경제'!$K$5:$N$97, 4, FALSE), "HH:MM")</f>
        <v>14:10</v>
      </c>
      <c r="Q119" s="33" t="str">
        <f t="shared" si="27"/>
        <v>14:25</v>
      </c>
      <c r="R119" s="35" t="str" cm="1">
        <f t="array" ref="R119">IF(VALUE(TEXT(MIN(VALUE(L119:Q119)), "HH:MM"))&lt;VALUE(S119),Q119, TEXT(S119-TIME(0, 5, 0), "HH:MM"))</f>
        <v>13:05</v>
      </c>
      <c r="S119" s="34" t="str">
        <f>TEXT(VLOOKUP(F119, '10.31_일반경제'!$L$5:$N$97, 3, FALSE), "HH:MM")</f>
        <v>13:10</v>
      </c>
      <c r="T119" s="34" t="str">
        <f t="shared" si="28"/>
        <v>13:30</v>
      </c>
      <c r="U119" s="137" t="str">
        <f>TEXT(VLOOKUP(K119, '10.31_일반경제'!$M$5:$N$95, 2, FALSE), "HH:MM")</f>
        <v>14:25</v>
      </c>
      <c r="V119" s="142" t="str">
        <f t="shared" si="23"/>
        <v>14:30</v>
      </c>
      <c r="W119" s="143" t="str" cm="1">
        <f t="array" ref="W119">TEXT(MAX(VALUE(O119:V119)), "HH:MM")</f>
        <v>14:30</v>
      </c>
      <c r="X119" s="36" t="s">
        <v>41</v>
      </c>
      <c r="Y119" s="132">
        <v>150000</v>
      </c>
    </row>
    <row r="120" spans="1:25" ht="15" customHeight="1">
      <c r="A120" s="26" t="s">
        <v>332</v>
      </c>
      <c r="B120" s="25" t="s">
        <v>780</v>
      </c>
      <c r="C120" s="46" t="s">
        <v>48</v>
      </c>
      <c r="D120" s="28" t="s">
        <v>38</v>
      </c>
      <c r="E120" s="23" t="s">
        <v>41</v>
      </c>
      <c r="F120" s="25" t="s">
        <v>780</v>
      </c>
      <c r="G120" s="33" t="s">
        <v>567</v>
      </c>
      <c r="H120" s="38" t="s">
        <v>560</v>
      </c>
      <c r="I120" s="36" t="s">
        <v>551</v>
      </c>
      <c r="J120" s="36"/>
      <c r="K120" s="36" t="str">
        <f>F120</f>
        <v>비수도권 경제 12</v>
      </c>
      <c r="L120" s="31" t="str">
        <f t="shared" si="25"/>
        <v>14:05</v>
      </c>
      <c r="M120" s="31" t="str">
        <f>TEXT(VLOOKUP(F120, '10.31_일반경제'!$J$6:$N$90, 5, FALSE), "HH:MM")</f>
        <v>14:10</v>
      </c>
      <c r="N120" s="31" t="str">
        <f t="shared" si="26"/>
        <v>14:25</v>
      </c>
      <c r="O120" s="33" t="str">
        <f t="shared" si="29"/>
        <v>14:25</v>
      </c>
      <c r="P120" s="33" t="str">
        <f>TEXT(VLOOKUP(F120, '10.31_일반경제'!$K$5:$N$97, 4, FALSE), "HH:MM")</f>
        <v>14:30</v>
      </c>
      <c r="Q120" s="33" t="str">
        <f t="shared" si="27"/>
        <v>14:45</v>
      </c>
      <c r="R120" s="35" t="str" cm="1">
        <f t="array" ref="R120">IF(VALUE(TEXT(MIN(VALUE(L120:Q120)), "HH:MM"))&lt;VALUE(S120),Q120, TEXT(S120-TIME(0, 5, 0), "HH:MM"))</f>
        <v>13:30</v>
      </c>
      <c r="S120" s="34" t="str">
        <f>TEXT(VLOOKUP(F120, '10.31_일반경제'!$L$5:$N$97, 3, FALSE), "HH:MM")</f>
        <v>13:35</v>
      </c>
      <c r="T120" s="34" t="str">
        <f t="shared" si="28"/>
        <v>13:55</v>
      </c>
      <c r="U120" s="137" t="str">
        <f>TEXT(VLOOKUP(K120, '10.31_일반경제'!$M$5:$N$95, 2, FALSE), "HH:MM")</f>
        <v>14:50</v>
      </c>
      <c r="V120" s="142" t="str">
        <f t="shared" si="23"/>
        <v>14:55</v>
      </c>
      <c r="W120" s="143" t="str" cm="1">
        <f t="array" ref="W120">TEXT(MAX(VALUE(O120:V120)), "HH:MM")</f>
        <v>14:55</v>
      </c>
      <c r="X120" s="36" t="s">
        <v>41</v>
      </c>
      <c r="Y120" s="132">
        <v>150000</v>
      </c>
    </row>
    <row r="121" spans="1:25" ht="15" customHeight="1">
      <c r="A121" s="26" t="s">
        <v>336</v>
      </c>
      <c r="B121" s="25" t="s">
        <v>785</v>
      </c>
      <c r="C121" s="46" t="s">
        <v>48</v>
      </c>
      <c r="D121" s="28" t="s">
        <v>38</v>
      </c>
      <c r="E121" s="23" t="s">
        <v>41</v>
      </c>
      <c r="F121" s="25" t="s">
        <v>785</v>
      </c>
      <c r="G121" s="33" t="s">
        <v>567</v>
      </c>
      <c r="H121" s="38" t="s">
        <v>561</v>
      </c>
      <c r="I121" s="36" t="s">
        <v>551</v>
      </c>
      <c r="J121" s="36"/>
      <c r="K121" s="36" t="str">
        <f>F121</f>
        <v>비수도권 경제 13</v>
      </c>
      <c r="L121" s="31" t="str">
        <f t="shared" si="25"/>
        <v>14:25</v>
      </c>
      <c r="M121" s="31" t="str">
        <f>TEXT(VLOOKUP(F121, '10.31_일반경제'!$J$6:$N$90, 5, FALSE), "HH:MM")</f>
        <v>14:30</v>
      </c>
      <c r="N121" s="31" t="str">
        <f t="shared" si="26"/>
        <v>14:45</v>
      </c>
      <c r="O121" s="33" t="str">
        <f t="shared" si="29"/>
        <v>14:45</v>
      </c>
      <c r="P121" s="33" t="str">
        <f>TEXT(VLOOKUP(F121, '10.31_일반경제'!$K$5:$N$97, 4, FALSE), "HH:MM")</f>
        <v>14:50</v>
      </c>
      <c r="Q121" s="33" t="str">
        <f t="shared" si="27"/>
        <v>15:05</v>
      </c>
      <c r="R121" s="35" t="str" cm="1">
        <f t="array" ref="R121">IF(VALUE(TEXT(MIN(VALUE(L121:Q121)), "HH:MM"))&lt;VALUE(S121),Q121, TEXT(S121-TIME(0, 5, 0), "HH:MM"))</f>
        <v>15:05</v>
      </c>
      <c r="S121" s="34" t="str">
        <f>TEXT(VLOOKUP(F121, '10.31_일반경제'!$L$5:$N$97, 3, FALSE), "HH:MM")</f>
        <v>15:15</v>
      </c>
      <c r="T121" s="34" t="str">
        <f t="shared" si="28"/>
        <v>15:35</v>
      </c>
      <c r="U121" s="137" t="str">
        <f>TEXT(VLOOKUP(K121, '10.31_일반경제'!$M$5:$N$95, 2, FALSE), "HH:MM")</f>
        <v>15:35</v>
      </c>
      <c r="V121" s="142" t="str">
        <f t="shared" si="23"/>
        <v>15:40</v>
      </c>
      <c r="W121" s="143" t="str" cm="1">
        <f t="array" ref="W121">TEXT(MAX(VALUE(O121:V121)), "HH:MM")</f>
        <v>15:40</v>
      </c>
      <c r="X121" s="36" t="s">
        <v>41</v>
      </c>
      <c r="Y121" s="132">
        <v>150000</v>
      </c>
    </row>
    <row r="122" spans="1:25" ht="15" customHeight="1">
      <c r="A122" s="26" t="s">
        <v>340</v>
      </c>
      <c r="B122" s="25" t="s">
        <v>786</v>
      </c>
      <c r="C122" s="46" t="s">
        <v>48</v>
      </c>
      <c r="D122" s="28" t="s">
        <v>38</v>
      </c>
      <c r="E122" s="23" t="s">
        <v>41</v>
      </c>
      <c r="F122" s="25" t="s">
        <v>786</v>
      </c>
      <c r="G122" s="33" t="s">
        <v>567</v>
      </c>
      <c r="H122" s="38" t="s">
        <v>561</v>
      </c>
      <c r="I122" s="36" t="s">
        <v>551</v>
      </c>
      <c r="J122" s="36"/>
      <c r="K122" s="36" t="str">
        <f>F122</f>
        <v>비수도권 경제 14</v>
      </c>
      <c r="L122" s="31" t="str">
        <f t="shared" si="25"/>
        <v>14:45</v>
      </c>
      <c r="M122" s="31" t="str">
        <f>TEXT(VLOOKUP(F122, '10.31_일반경제'!$J$6:$N$90, 5, FALSE), "HH:MM")</f>
        <v>14:50</v>
      </c>
      <c r="N122" s="31" t="str">
        <f t="shared" si="26"/>
        <v>15:05</v>
      </c>
      <c r="O122" s="33" t="str">
        <f t="shared" si="29"/>
        <v>15:05</v>
      </c>
      <c r="P122" s="33" t="str">
        <f>TEXT(VLOOKUP(F122, '10.31_일반경제'!$K$5:$N$97, 4, FALSE), "HH:MM")</f>
        <v>15:10</v>
      </c>
      <c r="Q122" s="33" t="str">
        <f t="shared" si="27"/>
        <v>15:25</v>
      </c>
      <c r="R122" s="35" t="str" cm="1">
        <f t="array" ref="R122">IF(VALUE(TEXT(MIN(VALUE(L122:Q122)), "HH:MM"))&lt;VALUE(S122),Q122, TEXT(S122-TIME(0, 5, 0), "HH:MM"))</f>
        <v>15:25</v>
      </c>
      <c r="S122" s="34" t="str">
        <f>TEXT(VLOOKUP(F122, '10.31_일반경제'!$L$5:$N$97, 3, FALSE), "HH:MM")</f>
        <v>15:40</v>
      </c>
      <c r="T122" s="34" t="str">
        <f t="shared" si="28"/>
        <v>16:00</v>
      </c>
      <c r="U122" s="137" t="str">
        <f>TEXT(VLOOKUP(K122, '10.31_일반경제'!$M$5:$N$95, 2, FALSE), "HH:MM")</f>
        <v>16:00</v>
      </c>
      <c r="V122" s="142" t="str">
        <f t="shared" si="23"/>
        <v>16:05</v>
      </c>
      <c r="W122" s="143" t="str" cm="1">
        <f t="array" ref="W122">TEXT(MAX(VALUE(O122:V122)), "HH:MM")</f>
        <v>16:05</v>
      </c>
      <c r="X122" s="36" t="s">
        <v>41</v>
      </c>
      <c r="Y122" s="132">
        <v>150000</v>
      </c>
    </row>
    <row r="123" spans="1:25" ht="15" customHeight="1">
      <c r="A123" s="26" t="s">
        <v>344</v>
      </c>
      <c r="B123" s="25" t="s">
        <v>787</v>
      </c>
      <c r="C123" s="46" t="s">
        <v>48</v>
      </c>
      <c r="D123" s="28" t="s">
        <v>38</v>
      </c>
      <c r="E123" s="23" t="s">
        <v>41</v>
      </c>
      <c r="F123" s="25" t="s">
        <v>787</v>
      </c>
      <c r="G123" s="33" t="s">
        <v>567</v>
      </c>
      <c r="H123" s="38" t="s">
        <v>561</v>
      </c>
      <c r="I123" s="36" t="s">
        <v>551</v>
      </c>
      <c r="J123" s="36"/>
      <c r="K123" s="36" t="str">
        <f>F123</f>
        <v>비수도권 경제 15</v>
      </c>
      <c r="L123" s="31" t="str">
        <f t="shared" si="25"/>
        <v>15:05</v>
      </c>
      <c r="M123" s="31" t="str">
        <f>TEXT(VLOOKUP(F123, '10.31_일반경제'!$J$6:$N$90, 5, FALSE), "HH:MM")</f>
        <v>15:10</v>
      </c>
      <c r="N123" s="31" t="str">
        <f t="shared" si="26"/>
        <v>15:25</v>
      </c>
      <c r="O123" s="33" t="str">
        <f t="shared" si="29"/>
        <v>15:25</v>
      </c>
      <c r="P123" s="33" t="str">
        <f>TEXT(VLOOKUP(F123, '10.31_일반경제'!$K$5:$N$97, 4, FALSE), "HH:MM")</f>
        <v>15:30</v>
      </c>
      <c r="Q123" s="33" t="str">
        <f t="shared" si="27"/>
        <v>15:45</v>
      </c>
      <c r="R123" s="35" t="str" cm="1">
        <f t="array" ref="R123">IF(VALUE(TEXT(MIN(VALUE(L123:Q123)), "HH:MM"))&lt;VALUE(S123),Q123, TEXT(S123-TIME(0, 5, 0), "HH:MM"))</f>
        <v>15:45</v>
      </c>
      <c r="S123" s="34" t="str">
        <f>TEXT(VLOOKUP(F123, '10.31_일반경제'!$L$5:$N$97, 3, FALSE), "HH:MM")</f>
        <v>16:05</v>
      </c>
      <c r="T123" s="34" t="str">
        <f t="shared" si="28"/>
        <v>16:25</v>
      </c>
      <c r="U123" s="137" t="str">
        <f>TEXT(VLOOKUP(K123, '10.31_일반경제'!$M$5:$N$95, 2, FALSE), "HH:MM")</f>
        <v>16:25</v>
      </c>
      <c r="V123" s="142" t="str">
        <f t="shared" si="23"/>
        <v>16:30</v>
      </c>
      <c r="W123" s="143" t="str" cm="1">
        <f t="array" ref="W123">TEXT(MAX(VALUE(O123:V123)), "HH:MM")</f>
        <v>16:30</v>
      </c>
      <c r="X123" s="36" t="s">
        <v>41</v>
      </c>
      <c r="Y123" s="132">
        <v>150000</v>
      </c>
    </row>
    <row r="124" spans="1:25" ht="15" customHeight="1">
      <c r="A124" s="26" t="s">
        <v>348</v>
      </c>
      <c r="B124" s="25" t="s">
        <v>788</v>
      </c>
      <c r="C124" s="46" t="s">
        <v>48</v>
      </c>
      <c r="D124" s="28" t="s">
        <v>38</v>
      </c>
      <c r="E124" s="23" t="s">
        <v>41</v>
      </c>
      <c r="F124" s="25" t="s">
        <v>788</v>
      </c>
      <c r="G124" s="33" t="s">
        <v>567</v>
      </c>
      <c r="H124" s="38" t="s">
        <v>561</v>
      </c>
      <c r="I124" s="36" t="s">
        <v>551</v>
      </c>
      <c r="J124" s="36"/>
      <c r="K124" s="36" t="str">
        <f>F124</f>
        <v>비수도권 경제 16</v>
      </c>
      <c r="L124" s="31" t="str">
        <f t="shared" si="25"/>
        <v>15:25</v>
      </c>
      <c r="M124" s="31" t="str">
        <f>TEXT(VLOOKUP(F124, '10.31_일반경제'!$J$6:$N$90, 5, FALSE), "HH:MM")</f>
        <v>15:30</v>
      </c>
      <c r="N124" s="31" t="str">
        <f t="shared" si="26"/>
        <v>15:45</v>
      </c>
      <c r="O124" s="33" t="str">
        <f t="shared" si="29"/>
        <v>15:45</v>
      </c>
      <c r="P124" s="33" t="str">
        <f>TEXT(VLOOKUP(F124, '10.31_일반경제'!$K$5:$N$97, 4, FALSE), "HH:MM")</f>
        <v>15:50</v>
      </c>
      <c r="Q124" s="33" t="str">
        <f t="shared" si="27"/>
        <v>16:05</v>
      </c>
      <c r="R124" s="35" t="str" cm="1">
        <f t="array" ref="R124">IF(VALUE(TEXT(MIN(VALUE(L124:Q124)), "HH:MM"))&lt;VALUE(S124),Q124, TEXT(S124-TIME(0, 5, 0), "HH:MM"))</f>
        <v>14:45</v>
      </c>
      <c r="S124" s="34" t="str">
        <f>TEXT(VLOOKUP(F124, '10.31_일반경제'!$L$5:$N$97, 3, FALSE), "HH:MM")</f>
        <v>14:50</v>
      </c>
      <c r="T124" s="34" t="str">
        <f t="shared" si="28"/>
        <v>15:10</v>
      </c>
      <c r="U124" s="137" t="str">
        <f>TEXT(VLOOKUP(K124, '10.31_일반경제'!$M$5:$N$95, 2, FALSE), "HH:MM")</f>
        <v>16:05</v>
      </c>
      <c r="V124" s="142" t="str">
        <f t="shared" si="23"/>
        <v>16:10</v>
      </c>
      <c r="W124" s="143" t="str" cm="1">
        <f t="array" ref="W124">TEXT(MAX(VALUE(O124:V124)), "HH:MM")</f>
        <v>16:10</v>
      </c>
      <c r="X124" s="36" t="s">
        <v>41</v>
      </c>
      <c r="Y124" s="132">
        <v>150000</v>
      </c>
    </row>
    <row r="125" spans="1:25" ht="15" customHeight="1">
      <c r="B125" s="27"/>
      <c r="C125" s="27"/>
      <c r="D125" s="27"/>
      <c r="E125" s="27"/>
      <c r="F125" s="27"/>
    </row>
    <row r="126" spans="1:25" ht="15" customHeight="1">
      <c r="B126" s="27"/>
      <c r="C126" s="27"/>
      <c r="D126" s="27"/>
      <c r="E126" s="27"/>
      <c r="F126" s="27"/>
    </row>
    <row r="127" spans="1:25" ht="15" customHeight="1">
      <c r="B127" s="27"/>
      <c r="C127" s="27"/>
      <c r="D127" s="27"/>
      <c r="E127" s="27"/>
      <c r="F127" s="27"/>
    </row>
    <row r="128" spans="1:25" ht="15" customHeight="1">
      <c r="B128" s="27"/>
      <c r="C128" s="27"/>
      <c r="D128" s="27"/>
      <c r="E128" s="27"/>
      <c r="F128" s="27"/>
    </row>
    <row r="129" s="27" customFormat="1" ht="15" customHeight="1"/>
    <row r="130" s="27" customFormat="1" ht="15" customHeight="1"/>
    <row r="131" s="27" customFormat="1" ht="1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13"/>
  <sheetViews>
    <sheetView showGridLines="0" view="pageBreakPreview" topLeftCell="A27" zoomScale="60" zoomScaleNormal="70" workbookViewId="0">
      <selection activeCell="M72" sqref="M72"/>
    </sheetView>
  </sheetViews>
  <sheetFormatPr defaultColWidth="9" defaultRowHeight="15" customHeight="1" outlineLevelCol="1"/>
  <cols>
    <col min="1" max="1" width="6.25" style="8" bestFit="1" customWidth="1"/>
    <col min="2" max="2" width="2.875" style="7" bestFit="1" customWidth="1"/>
    <col min="3" max="3" width="6.25" style="8" bestFit="1" customWidth="1"/>
    <col min="4" max="4" width="15.125" style="8" customWidth="1"/>
    <col min="5" max="5" width="23.125" style="7" customWidth="1"/>
    <col min="6" max="7" width="26.5" style="7" customWidth="1"/>
    <col min="8" max="8" width="15.375" style="7" bestFit="1" customWidth="1"/>
    <col min="9" max="9" width="14.875" style="8" customWidth="1"/>
    <col min="10" max="10" width="24.375" style="7" customWidth="1"/>
    <col min="11" max="12" width="26.5" style="7" customWidth="1"/>
    <col min="13" max="13" width="17.875" style="7" bestFit="1" customWidth="1"/>
    <col min="14" max="14" width="6.25" style="8" customWidth="1" outlineLevel="1"/>
    <col min="15" max="15" width="2.875" style="7" customWidth="1" outlineLevel="1"/>
    <col min="16" max="16" width="6.25" style="8" customWidth="1" outlineLevel="1"/>
    <col min="17" max="17" width="5.875" style="7" customWidth="1" outlineLevel="1"/>
    <col min="18" max="27" width="20.625" style="7" customWidth="1"/>
    <col min="28" max="16384" width="9" style="9"/>
  </cols>
  <sheetData>
    <row r="1" spans="1:27" s="18" customFormat="1" ht="181.5" customHeight="1">
      <c r="A1" s="396" t="s">
        <v>851</v>
      </c>
      <c r="B1" s="396"/>
      <c r="C1" s="396"/>
      <c r="D1" s="396"/>
      <c r="E1" s="397" t="s">
        <v>850</v>
      </c>
      <c r="F1" s="397"/>
      <c r="G1" s="397"/>
      <c r="H1" s="397"/>
      <c r="I1" s="397"/>
      <c r="J1" s="397"/>
      <c r="K1" s="397"/>
      <c r="L1" s="397"/>
      <c r="M1" s="397"/>
      <c r="N1" s="74" t="s">
        <v>0</v>
      </c>
      <c r="O1" s="4">
        <v>20</v>
      </c>
      <c r="P1" s="3" t="s">
        <v>1</v>
      </c>
      <c r="Q1" s="5">
        <v>3.472222222222222E-3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" customFormat="1" ht="19.5">
      <c r="A2" s="401" t="s">
        <v>24</v>
      </c>
      <c r="B2" s="402"/>
      <c r="C2" s="402"/>
      <c r="D2" s="403"/>
      <c r="E2" s="382" t="s">
        <v>548</v>
      </c>
      <c r="F2" s="382"/>
      <c r="G2" s="382"/>
      <c r="H2" s="382"/>
      <c r="I2" s="404" t="s">
        <v>549</v>
      </c>
      <c r="J2" s="405"/>
      <c r="K2" s="405"/>
      <c r="L2" s="405"/>
      <c r="M2" s="406"/>
      <c r="N2" s="2"/>
    </row>
    <row r="3" spans="1:27" s="20" customFormat="1" ht="19.5">
      <c r="A3" s="383" t="s">
        <v>2</v>
      </c>
      <c r="B3" s="383"/>
      <c r="C3" s="383"/>
      <c r="D3" s="384" t="s">
        <v>3</v>
      </c>
      <c r="E3" s="73"/>
      <c r="F3" s="73" t="s">
        <v>4</v>
      </c>
      <c r="G3" s="73" t="s">
        <v>5</v>
      </c>
      <c r="H3" s="73"/>
      <c r="I3" s="384" t="s">
        <v>3</v>
      </c>
      <c r="J3" s="73"/>
      <c r="K3" s="73" t="s">
        <v>6</v>
      </c>
      <c r="L3" s="73" t="s">
        <v>7</v>
      </c>
      <c r="M3" s="73"/>
      <c r="N3" s="395" t="s">
        <v>2</v>
      </c>
      <c r="O3" s="395"/>
      <c r="P3" s="395"/>
    </row>
    <row r="4" spans="1:27" s="20" customFormat="1" ht="19.5">
      <c r="A4" s="383"/>
      <c r="B4" s="383"/>
      <c r="C4" s="383"/>
      <c r="D4" s="384"/>
      <c r="E4" s="73" t="s">
        <v>8</v>
      </c>
      <c r="F4" s="73" t="s">
        <v>9</v>
      </c>
      <c r="G4" s="73" t="s">
        <v>10</v>
      </c>
      <c r="H4" s="73" t="s">
        <v>11</v>
      </c>
      <c r="I4" s="384"/>
      <c r="J4" s="73" t="s">
        <v>8</v>
      </c>
      <c r="K4" s="73" t="s">
        <v>9</v>
      </c>
      <c r="L4" s="73" t="s">
        <v>10</v>
      </c>
      <c r="M4" s="73" t="s">
        <v>11</v>
      </c>
      <c r="N4" s="395"/>
      <c r="O4" s="395"/>
      <c r="P4" s="395"/>
    </row>
    <row r="5" spans="1:27" s="62" customFormat="1" ht="17.100000000000001" customHeight="1">
      <c r="A5" s="56">
        <f>C5-TIME(0, 5, 0)</f>
        <v>0.37152777777777779</v>
      </c>
      <c r="B5" s="57" t="s">
        <v>12</v>
      </c>
      <c r="C5" s="58">
        <f>A6</f>
        <v>0.375</v>
      </c>
      <c r="D5" s="59"/>
      <c r="E5" s="65" t="s">
        <v>13</v>
      </c>
      <c r="F5" s="60"/>
      <c r="G5" s="61" t="s">
        <v>14</v>
      </c>
      <c r="H5" s="60"/>
      <c r="I5" s="59"/>
      <c r="J5" s="65" t="s">
        <v>13</v>
      </c>
      <c r="K5" s="60"/>
      <c r="L5" s="61" t="s">
        <v>14</v>
      </c>
      <c r="M5" s="60"/>
      <c r="N5" s="56">
        <f>P5-TIME(0, 5, 0)</f>
        <v>0.37152777777777779</v>
      </c>
      <c r="O5" s="57" t="s">
        <v>12</v>
      </c>
      <c r="P5" s="58">
        <f>N6</f>
        <v>0.375</v>
      </c>
    </row>
    <row r="6" spans="1:27" s="62" customFormat="1" ht="17.100000000000001" customHeight="1">
      <c r="A6" s="56">
        <v>0.375</v>
      </c>
      <c r="B6" s="57" t="s">
        <v>12</v>
      </c>
      <c r="C6" s="58">
        <f t="shared" ref="C6:C37" si="0">A6+$Q$1</f>
        <v>0.37847222222222221</v>
      </c>
      <c r="D6" s="63">
        <f>A6-TIME(0, 20, 0)</f>
        <v>0.3611111111111111</v>
      </c>
      <c r="E6" s="381" t="s">
        <v>833</v>
      </c>
      <c r="F6" s="85"/>
      <c r="G6" s="379" t="s">
        <v>694</v>
      </c>
      <c r="H6" s="85"/>
      <c r="I6" s="87">
        <f>A6-TIME(0, 20, 0)</f>
        <v>0.3611111111111111</v>
      </c>
      <c r="J6" s="381" t="s">
        <v>696</v>
      </c>
      <c r="K6" s="85"/>
      <c r="L6" s="379" t="s">
        <v>698</v>
      </c>
      <c r="M6" s="85"/>
      <c r="N6" s="56">
        <v>0.375</v>
      </c>
      <c r="O6" s="57" t="s">
        <v>12</v>
      </c>
      <c r="P6" s="58">
        <f t="shared" ref="P6:P37" si="1">N6+$Q$1</f>
        <v>0.37847222222222221</v>
      </c>
    </row>
    <row r="7" spans="1:27" s="62" customFormat="1" ht="17.100000000000001" customHeight="1">
      <c r="A7" s="56">
        <f>C6</f>
        <v>0.37847222222222221</v>
      </c>
      <c r="B7" s="57" t="s">
        <v>12</v>
      </c>
      <c r="C7" s="58">
        <f t="shared" si="0"/>
        <v>0.38194444444444442</v>
      </c>
      <c r="D7" s="64" t="s">
        <v>541</v>
      </c>
      <c r="E7" s="381"/>
      <c r="F7" s="85"/>
      <c r="G7" s="379"/>
      <c r="H7" s="85"/>
      <c r="I7" s="88" t="s">
        <v>541</v>
      </c>
      <c r="J7" s="381"/>
      <c r="K7" s="85"/>
      <c r="L7" s="379"/>
      <c r="M7" s="85"/>
      <c r="N7" s="56">
        <f>P6</f>
        <v>0.37847222222222221</v>
      </c>
      <c r="O7" s="57" t="s">
        <v>12</v>
      </c>
      <c r="P7" s="58">
        <f t="shared" si="1"/>
        <v>0.38194444444444442</v>
      </c>
    </row>
    <row r="8" spans="1:27" s="62" customFormat="1" ht="17.100000000000001" customHeight="1">
      <c r="A8" s="56">
        <f>C7</f>
        <v>0.38194444444444442</v>
      </c>
      <c r="B8" s="57" t="s">
        <v>12</v>
      </c>
      <c r="C8" s="58">
        <f t="shared" si="0"/>
        <v>0.38541666666666663</v>
      </c>
      <c r="D8" s="64"/>
      <c r="E8" s="381"/>
      <c r="F8" s="85"/>
      <c r="G8" s="379"/>
      <c r="H8" s="85"/>
      <c r="I8" s="88"/>
      <c r="J8" s="381"/>
      <c r="K8" s="85"/>
      <c r="L8" s="379"/>
      <c r="M8" s="85"/>
      <c r="N8" s="56">
        <f>P7</f>
        <v>0.38194444444444442</v>
      </c>
      <c r="O8" s="57" t="s">
        <v>12</v>
      </c>
      <c r="P8" s="58">
        <f t="shared" si="1"/>
        <v>0.38541666666666663</v>
      </c>
    </row>
    <row r="9" spans="1:27" s="62" customFormat="1" ht="17.100000000000001" customHeight="1">
      <c r="A9" s="56">
        <f>C8</f>
        <v>0.38541666666666663</v>
      </c>
      <c r="B9" s="57" t="s">
        <v>12</v>
      </c>
      <c r="C9" s="58">
        <f t="shared" si="0"/>
        <v>0.38888888888888884</v>
      </c>
      <c r="D9" s="64"/>
      <c r="E9" s="89" t="s">
        <v>13</v>
      </c>
      <c r="F9" s="90" t="s">
        <v>14</v>
      </c>
      <c r="G9" s="379"/>
      <c r="H9" s="85"/>
      <c r="I9" s="88"/>
      <c r="J9" s="89" t="s">
        <v>13</v>
      </c>
      <c r="K9" s="90" t="s">
        <v>14</v>
      </c>
      <c r="L9" s="379"/>
      <c r="M9" s="85"/>
      <c r="N9" s="56">
        <f>P8</f>
        <v>0.38541666666666663</v>
      </c>
      <c r="O9" s="57" t="s">
        <v>12</v>
      </c>
      <c r="P9" s="58">
        <f t="shared" si="1"/>
        <v>0.38888888888888884</v>
      </c>
    </row>
    <row r="10" spans="1:27" s="62" customFormat="1" ht="17.100000000000001" customHeight="1">
      <c r="A10" s="56">
        <f>C9</f>
        <v>0.38888888888888884</v>
      </c>
      <c r="B10" s="57" t="s">
        <v>12</v>
      </c>
      <c r="C10" s="58">
        <f t="shared" si="0"/>
        <v>0.39236111111111105</v>
      </c>
      <c r="D10" s="64"/>
      <c r="E10" s="380" t="s">
        <v>834</v>
      </c>
      <c r="F10" s="381" t="s">
        <v>692</v>
      </c>
      <c r="G10" s="90" t="s">
        <v>14</v>
      </c>
      <c r="H10" s="85"/>
      <c r="I10" s="88"/>
      <c r="J10" s="380" t="s">
        <v>697</v>
      </c>
      <c r="K10" s="381" t="s">
        <v>696</v>
      </c>
      <c r="L10" s="90" t="s">
        <v>14</v>
      </c>
      <c r="M10" s="85"/>
      <c r="N10" s="56">
        <f>P9</f>
        <v>0.38888888888888884</v>
      </c>
      <c r="O10" s="57" t="s">
        <v>12</v>
      </c>
      <c r="P10" s="58">
        <f t="shared" si="1"/>
        <v>0.39236111111111105</v>
      </c>
    </row>
    <row r="11" spans="1:27" s="62" customFormat="1" ht="17.100000000000001" customHeight="1">
      <c r="A11" s="56">
        <f t="shared" ref="A11:A47" si="2">C10</f>
        <v>0.39236111111111105</v>
      </c>
      <c r="B11" s="57" t="s">
        <v>12</v>
      </c>
      <c r="C11" s="58">
        <f t="shared" si="0"/>
        <v>0.39583333333333326</v>
      </c>
      <c r="D11" s="64"/>
      <c r="E11" s="380"/>
      <c r="F11" s="381"/>
      <c r="G11" s="389" t="s">
        <v>695</v>
      </c>
      <c r="H11" s="85"/>
      <c r="I11" s="88"/>
      <c r="J11" s="380"/>
      <c r="K11" s="381"/>
      <c r="L11" s="389" t="s">
        <v>699</v>
      </c>
      <c r="M11" s="85"/>
      <c r="N11" s="56">
        <f t="shared" ref="N11:N47" si="3">P10</f>
        <v>0.39236111111111105</v>
      </c>
      <c r="O11" s="57" t="s">
        <v>12</v>
      </c>
      <c r="P11" s="58">
        <f t="shared" si="1"/>
        <v>0.39583333333333326</v>
      </c>
    </row>
    <row r="12" spans="1:27" s="62" customFormat="1" ht="17.100000000000001" customHeight="1">
      <c r="A12" s="56">
        <f t="shared" si="2"/>
        <v>0.39583333333333326</v>
      </c>
      <c r="B12" s="57" t="s">
        <v>12</v>
      </c>
      <c r="C12" s="58">
        <f t="shared" si="0"/>
        <v>0.39930555555555547</v>
      </c>
      <c r="D12" s="64"/>
      <c r="E12" s="380"/>
      <c r="F12" s="381"/>
      <c r="G12" s="389"/>
      <c r="H12" s="85"/>
      <c r="I12" s="88"/>
      <c r="J12" s="380"/>
      <c r="K12" s="381"/>
      <c r="L12" s="389"/>
      <c r="M12" s="85"/>
      <c r="N12" s="56">
        <f t="shared" si="3"/>
        <v>0.39583333333333326</v>
      </c>
      <c r="O12" s="57" t="s">
        <v>12</v>
      </c>
      <c r="P12" s="58">
        <f t="shared" si="1"/>
        <v>0.39930555555555547</v>
      </c>
    </row>
    <row r="13" spans="1:27" s="62" customFormat="1" ht="17.100000000000001" customHeight="1">
      <c r="A13" s="56">
        <f t="shared" si="2"/>
        <v>0.39930555555555547</v>
      </c>
      <c r="B13" s="57" t="s">
        <v>12</v>
      </c>
      <c r="C13" s="58">
        <f t="shared" si="0"/>
        <v>0.40277777777777768</v>
      </c>
      <c r="D13" s="64"/>
      <c r="E13" s="89" t="s">
        <v>13</v>
      </c>
      <c r="F13" s="90" t="s">
        <v>14</v>
      </c>
      <c r="G13" s="389"/>
      <c r="H13" s="85"/>
      <c r="I13" s="88"/>
      <c r="J13" s="89" t="s">
        <v>13</v>
      </c>
      <c r="K13" s="90" t="s">
        <v>14</v>
      </c>
      <c r="L13" s="389"/>
      <c r="M13" s="85"/>
      <c r="N13" s="56">
        <f t="shared" si="3"/>
        <v>0.39930555555555547</v>
      </c>
      <c r="O13" s="57" t="s">
        <v>12</v>
      </c>
      <c r="P13" s="58">
        <f t="shared" si="1"/>
        <v>0.40277777777777768</v>
      </c>
    </row>
    <row r="14" spans="1:27" s="62" customFormat="1" ht="17.100000000000001" customHeight="1">
      <c r="A14" s="56">
        <f t="shared" si="2"/>
        <v>0.40277777777777768</v>
      </c>
      <c r="B14" s="57" t="s">
        <v>12</v>
      </c>
      <c r="C14" s="58">
        <f t="shared" si="0"/>
        <v>0.40624999999999989</v>
      </c>
      <c r="D14" s="64"/>
      <c r="E14" s="379" t="s">
        <v>694</v>
      </c>
      <c r="F14" s="380" t="s">
        <v>693</v>
      </c>
      <c r="G14" s="389"/>
      <c r="H14" s="85"/>
      <c r="I14" s="88"/>
      <c r="J14" s="379" t="s">
        <v>698</v>
      </c>
      <c r="K14" s="380" t="s">
        <v>697</v>
      </c>
      <c r="L14" s="389"/>
      <c r="M14" s="85"/>
      <c r="N14" s="56">
        <f t="shared" si="3"/>
        <v>0.40277777777777768</v>
      </c>
      <c r="O14" s="57" t="s">
        <v>12</v>
      </c>
      <c r="P14" s="58">
        <f t="shared" si="1"/>
        <v>0.40624999999999989</v>
      </c>
    </row>
    <row r="15" spans="1:27" s="62" customFormat="1" ht="17.100000000000001" customHeight="1">
      <c r="A15" s="56">
        <f t="shared" si="2"/>
        <v>0.40624999999999989</v>
      </c>
      <c r="B15" s="57" t="s">
        <v>12</v>
      </c>
      <c r="C15" s="58">
        <f t="shared" si="0"/>
        <v>0.4097222222222221</v>
      </c>
      <c r="D15" s="64"/>
      <c r="E15" s="379"/>
      <c r="F15" s="380"/>
      <c r="G15" s="90" t="s">
        <v>14</v>
      </c>
      <c r="H15" s="85"/>
      <c r="I15" s="88"/>
      <c r="J15" s="379"/>
      <c r="K15" s="380"/>
      <c r="L15" s="90" t="s">
        <v>14</v>
      </c>
      <c r="M15" s="85"/>
      <c r="N15" s="56">
        <f t="shared" si="3"/>
        <v>0.40624999999999989</v>
      </c>
      <c r="O15" s="57" t="s">
        <v>12</v>
      </c>
      <c r="P15" s="58">
        <f t="shared" si="1"/>
        <v>0.4097222222222221</v>
      </c>
    </row>
    <row r="16" spans="1:27" s="62" customFormat="1" ht="17.100000000000001" customHeight="1">
      <c r="A16" s="56">
        <f t="shared" si="2"/>
        <v>0.4097222222222221</v>
      </c>
      <c r="B16" s="57" t="s">
        <v>12</v>
      </c>
      <c r="C16" s="58">
        <f t="shared" si="0"/>
        <v>0.41319444444444431</v>
      </c>
      <c r="D16" s="64"/>
      <c r="E16" s="379"/>
      <c r="F16" s="380"/>
      <c r="G16" s="381" t="s">
        <v>692</v>
      </c>
      <c r="H16" s="85"/>
      <c r="I16" s="88"/>
      <c r="J16" s="379"/>
      <c r="K16" s="380"/>
      <c r="L16" s="381" t="s">
        <v>696</v>
      </c>
      <c r="M16" s="85"/>
      <c r="N16" s="56">
        <f t="shared" si="3"/>
        <v>0.4097222222222221</v>
      </c>
      <c r="O16" s="57" t="s">
        <v>12</v>
      </c>
      <c r="P16" s="58">
        <f t="shared" si="1"/>
        <v>0.41319444444444431</v>
      </c>
    </row>
    <row r="17" spans="1:27" s="62" customFormat="1" ht="17.100000000000001" customHeight="1">
      <c r="A17" s="56">
        <f t="shared" si="2"/>
        <v>0.41319444444444431</v>
      </c>
      <c r="B17" s="57" t="s">
        <v>12</v>
      </c>
      <c r="C17" s="58">
        <f t="shared" si="0"/>
        <v>0.41666666666666652</v>
      </c>
      <c r="D17" s="64"/>
      <c r="E17" s="89" t="s">
        <v>13</v>
      </c>
      <c r="F17" s="90" t="s">
        <v>14</v>
      </c>
      <c r="G17" s="381"/>
      <c r="H17" s="85"/>
      <c r="I17" s="88"/>
      <c r="J17" s="89" t="s">
        <v>13</v>
      </c>
      <c r="K17" s="90" t="s">
        <v>14</v>
      </c>
      <c r="L17" s="381"/>
      <c r="M17" s="85"/>
      <c r="N17" s="56">
        <f t="shared" si="3"/>
        <v>0.41319444444444431</v>
      </c>
      <c r="O17" s="57" t="s">
        <v>12</v>
      </c>
      <c r="P17" s="58">
        <f t="shared" si="1"/>
        <v>0.41666666666666652</v>
      </c>
    </row>
    <row r="18" spans="1:27" s="62" customFormat="1" ht="17.100000000000001" customHeight="1">
      <c r="A18" s="56">
        <f t="shared" si="2"/>
        <v>0.41666666666666652</v>
      </c>
      <c r="B18" s="57" t="s">
        <v>12</v>
      </c>
      <c r="C18" s="58">
        <f t="shared" si="0"/>
        <v>0.42013888888888873</v>
      </c>
      <c r="D18" s="64"/>
      <c r="E18" s="389" t="s">
        <v>695</v>
      </c>
      <c r="F18" s="379" t="s">
        <v>694</v>
      </c>
      <c r="G18" s="381"/>
      <c r="H18" s="85"/>
      <c r="I18" s="88"/>
      <c r="J18" s="389" t="s">
        <v>699</v>
      </c>
      <c r="K18" s="379" t="s">
        <v>698</v>
      </c>
      <c r="L18" s="381"/>
      <c r="M18" s="85"/>
      <c r="N18" s="56">
        <f t="shared" si="3"/>
        <v>0.41666666666666652</v>
      </c>
      <c r="O18" s="57" t="s">
        <v>12</v>
      </c>
      <c r="P18" s="58">
        <f t="shared" si="1"/>
        <v>0.42013888888888873</v>
      </c>
    </row>
    <row r="19" spans="1:27" s="67" customFormat="1" ht="17.100000000000001" customHeight="1">
      <c r="A19" s="56">
        <f t="shared" si="2"/>
        <v>0.42013888888888873</v>
      </c>
      <c r="B19" s="57" t="s">
        <v>12</v>
      </c>
      <c r="C19" s="58">
        <f t="shared" si="0"/>
        <v>0.42361111111111094</v>
      </c>
      <c r="D19" s="64"/>
      <c r="E19" s="389"/>
      <c r="F19" s="379"/>
      <c r="G19" s="381"/>
      <c r="H19" s="85"/>
      <c r="I19" s="88"/>
      <c r="J19" s="389"/>
      <c r="K19" s="379"/>
      <c r="L19" s="381"/>
      <c r="M19" s="85"/>
      <c r="N19" s="56">
        <f t="shared" si="3"/>
        <v>0.42013888888888873</v>
      </c>
      <c r="O19" s="57" t="s">
        <v>12</v>
      </c>
      <c r="P19" s="58">
        <f t="shared" si="1"/>
        <v>0.42361111111111094</v>
      </c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spans="1:27" s="67" customFormat="1" ht="17.100000000000001" customHeight="1">
      <c r="A20" s="56">
        <f t="shared" si="2"/>
        <v>0.42361111111111094</v>
      </c>
      <c r="B20" s="57" t="s">
        <v>12</v>
      </c>
      <c r="C20" s="58">
        <f t="shared" si="0"/>
        <v>0.42708333333333315</v>
      </c>
      <c r="D20" s="68"/>
      <c r="E20" s="389"/>
      <c r="F20" s="379"/>
      <c r="G20" s="90" t="s">
        <v>14</v>
      </c>
      <c r="H20" s="84" t="s">
        <v>692</v>
      </c>
      <c r="I20" s="93"/>
      <c r="J20" s="389"/>
      <c r="K20" s="379"/>
      <c r="L20" s="90" t="s">
        <v>14</v>
      </c>
      <c r="M20" s="84" t="s">
        <v>696</v>
      </c>
      <c r="N20" s="56">
        <f t="shared" si="3"/>
        <v>0.42361111111111094</v>
      </c>
      <c r="O20" s="57" t="s">
        <v>12</v>
      </c>
      <c r="P20" s="58">
        <f t="shared" si="1"/>
        <v>0.42708333333333315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spans="1:27" s="67" customFormat="1" ht="17.100000000000001" customHeight="1">
      <c r="A21" s="56">
        <f t="shared" si="2"/>
        <v>0.42708333333333315</v>
      </c>
      <c r="B21" s="57" t="s">
        <v>12</v>
      </c>
      <c r="C21" s="58">
        <f t="shared" si="0"/>
        <v>0.43055555555555536</v>
      </c>
      <c r="D21" s="69"/>
      <c r="E21" s="89" t="s">
        <v>13</v>
      </c>
      <c r="F21" s="90" t="s">
        <v>14</v>
      </c>
      <c r="G21" s="380" t="s">
        <v>693</v>
      </c>
      <c r="H21" s="86" t="s">
        <v>694</v>
      </c>
      <c r="I21" s="94"/>
      <c r="J21" s="89" t="s">
        <v>13</v>
      </c>
      <c r="K21" s="90" t="s">
        <v>14</v>
      </c>
      <c r="L21" s="380" t="s">
        <v>697</v>
      </c>
      <c r="M21" s="86" t="s">
        <v>698</v>
      </c>
      <c r="N21" s="56">
        <f t="shared" si="3"/>
        <v>0.42708333333333315</v>
      </c>
      <c r="O21" s="57" t="s">
        <v>12</v>
      </c>
      <c r="P21" s="58">
        <f t="shared" si="1"/>
        <v>0.43055555555555536</v>
      </c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spans="1:27" s="67" customFormat="1" ht="17.100000000000001" customHeight="1">
      <c r="A22" s="56">
        <f t="shared" si="2"/>
        <v>0.43055555555555536</v>
      </c>
      <c r="B22" s="57" t="s">
        <v>12</v>
      </c>
      <c r="C22" s="58">
        <f t="shared" si="0"/>
        <v>0.43402777777777757</v>
      </c>
      <c r="D22" s="70">
        <f>A22-TIME(0, 20, 0)</f>
        <v>0.41666666666666646</v>
      </c>
      <c r="E22" s="386" t="s">
        <v>700</v>
      </c>
      <c r="F22" s="389" t="s">
        <v>695</v>
      </c>
      <c r="G22" s="380"/>
      <c r="H22" s="85"/>
      <c r="I22" s="96">
        <f>A22-TIME(0, $O$1, 0)</f>
        <v>0.41666666666666646</v>
      </c>
      <c r="J22" s="386" t="s">
        <v>704</v>
      </c>
      <c r="K22" s="389" t="s">
        <v>699</v>
      </c>
      <c r="L22" s="380"/>
      <c r="M22" s="85"/>
      <c r="N22" s="56">
        <f t="shared" si="3"/>
        <v>0.43055555555555536</v>
      </c>
      <c r="O22" s="57" t="s">
        <v>12</v>
      </c>
      <c r="P22" s="58">
        <f t="shared" si="1"/>
        <v>0.43402777777777757</v>
      </c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spans="1:27" s="67" customFormat="1" ht="17.100000000000001" customHeight="1">
      <c r="A23" s="56">
        <f t="shared" si="2"/>
        <v>0.43402777777777757</v>
      </c>
      <c r="B23" s="57" t="s">
        <v>12</v>
      </c>
      <c r="C23" s="58">
        <f t="shared" si="0"/>
        <v>0.43749999999999978</v>
      </c>
      <c r="D23" s="70" t="s">
        <v>542</v>
      </c>
      <c r="E23" s="386"/>
      <c r="F23" s="389"/>
      <c r="G23" s="380"/>
      <c r="H23" s="85"/>
      <c r="I23" s="96" t="s">
        <v>542</v>
      </c>
      <c r="J23" s="386"/>
      <c r="K23" s="389"/>
      <c r="L23" s="380"/>
      <c r="M23" s="85"/>
      <c r="N23" s="56">
        <f t="shared" si="3"/>
        <v>0.43402777777777757</v>
      </c>
      <c r="O23" s="57" t="s">
        <v>12</v>
      </c>
      <c r="P23" s="58">
        <f t="shared" si="1"/>
        <v>0.43749999999999978</v>
      </c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spans="1:27" s="67" customFormat="1" ht="17.100000000000001" customHeight="1">
      <c r="A24" s="56">
        <f t="shared" si="2"/>
        <v>0.43749999999999978</v>
      </c>
      <c r="B24" s="57" t="s">
        <v>12</v>
      </c>
      <c r="C24" s="58">
        <f t="shared" si="0"/>
        <v>0.44097222222222199</v>
      </c>
      <c r="D24" s="70"/>
      <c r="E24" s="386"/>
      <c r="F24" s="389"/>
      <c r="G24" s="380"/>
      <c r="H24" s="85"/>
      <c r="I24" s="96"/>
      <c r="J24" s="386"/>
      <c r="K24" s="389"/>
      <c r="L24" s="380"/>
      <c r="M24" s="85"/>
      <c r="N24" s="56">
        <f t="shared" si="3"/>
        <v>0.43749999999999978</v>
      </c>
      <c r="O24" s="57" t="s">
        <v>12</v>
      </c>
      <c r="P24" s="58">
        <f t="shared" si="1"/>
        <v>0.44097222222222199</v>
      </c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spans="1:27" s="67" customFormat="1" ht="17.100000000000001" customHeight="1">
      <c r="A25" s="56">
        <f t="shared" si="2"/>
        <v>0.44097222222222199</v>
      </c>
      <c r="B25" s="57" t="s">
        <v>12</v>
      </c>
      <c r="C25" s="58">
        <f t="shared" si="0"/>
        <v>0.4444444444444442</v>
      </c>
      <c r="D25" s="70"/>
      <c r="E25" s="89" t="s">
        <v>13</v>
      </c>
      <c r="F25" s="90" t="s">
        <v>14</v>
      </c>
      <c r="G25" s="90" t="s">
        <v>14</v>
      </c>
      <c r="H25" s="91" t="s">
        <v>693</v>
      </c>
      <c r="I25" s="96"/>
      <c r="J25" s="89" t="s">
        <v>13</v>
      </c>
      <c r="K25" s="90" t="s">
        <v>14</v>
      </c>
      <c r="L25" s="90" t="s">
        <v>14</v>
      </c>
      <c r="M25" s="91" t="s">
        <v>697</v>
      </c>
      <c r="N25" s="56">
        <f t="shared" si="3"/>
        <v>0.44097222222222199</v>
      </c>
      <c r="O25" s="57" t="s">
        <v>12</v>
      </c>
      <c r="P25" s="58">
        <f t="shared" si="1"/>
        <v>0.4444444444444442</v>
      </c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spans="1:27" s="67" customFormat="1" ht="17.100000000000001" customHeight="1">
      <c r="A26" s="56">
        <f t="shared" si="2"/>
        <v>0.4444444444444442</v>
      </c>
      <c r="B26" s="57" t="s">
        <v>12</v>
      </c>
      <c r="C26" s="58">
        <f t="shared" si="0"/>
        <v>0.44791666666666641</v>
      </c>
      <c r="D26" s="70"/>
      <c r="E26" s="385" t="s">
        <v>701</v>
      </c>
      <c r="F26" s="386" t="s">
        <v>700</v>
      </c>
      <c r="G26" s="387" t="s">
        <v>703</v>
      </c>
      <c r="H26" s="92" t="s">
        <v>695</v>
      </c>
      <c r="I26" s="96"/>
      <c r="J26" s="385" t="s">
        <v>705</v>
      </c>
      <c r="K26" s="386" t="s">
        <v>704</v>
      </c>
      <c r="L26" s="387" t="s">
        <v>707</v>
      </c>
      <c r="M26" s="92" t="s">
        <v>699</v>
      </c>
      <c r="N26" s="56">
        <f t="shared" si="3"/>
        <v>0.4444444444444442</v>
      </c>
      <c r="O26" s="57" t="s">
        <v>12</v>
      </c>
      <c r="P26" s="58">
        <f t="shared" si="1"/>
        <v>0.44791666666666641</v>
      </c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spans="1:27" s="67" customFormat="1" ht="17.100000000000001" customHeight="1">
      <c r="A27" s="56">
        <f t="shared" si="2"/>
        <v>0.44791666666666641</v>
      </c>
      <c r="B27" s="57" t="s">
        <v>12</v>
      </c>
      <c r="C27" s="58">
        <f t="shared" si="0"/>
        <v>0.45138888888888862</v>
      </c>
      <c r="D27" s="70"/>
      <c r="E27" s="385"/>
      <c r="F27" s="386"/>
      <c r="G27" s="387"/>
      <c r="H27" s="85"/>
      <c r="I27" s="96"/>
      <c r="J27" s="385"/>
      <c r="K27" s="386"/>
      <c r="L27" s="387"/>
      <c r="M27" s="85"/>
      <c r="N27" s="56">
        <f t="shared" si="3"/>
        <v>0.44791666666666641</v>
      </c>
      <c r="O27" s="57" t="s">
        <v>12</v>
      </c>
      <c r="P27" s="58">
        <f t="shared" si="1"/>
        <v>0.45138888888888862</v>
      </c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spans="1:27" s="67" customFormat="1" ht="17.100000000000001" customHeight="1">
      <c r="A28" s="56">
        <f t="shared" si="2"/>
        <v>0.45138888888888862</v>
      </c>
      <c r="B28" s="57" t="s">
        <v>12</v>
      </c>
      <c r="C28" s="58">
        <f t="shared" si="0"/>
        <v>0.45486111111111083</v>
      </c>
      <c r="D28" s="70"/>
      <c r="E28" s="385"/>
      <c r="F28" s="386"/>
      <c r="G28" s="387"/>
      <c r="H28" s="85"/>
      <c r="I28" s="96"/>
      <c r="J28" s="385"/>
      <c r="K28" s="386"/>
      <c r="L28" s="387"/>
      <c r="M28" s="85"/>
      <c r="N28" s="56">
        <f t="shared" si="3"/>
        <v>0.45138888888888862</v>
      </c>
      <c r="O28" s="57" t="s">
        <v>12</v>
      </c>
      <c r="P28" s="58">
        <f t="shared" si="1"/>
        <v>0.45486111111111083</v>
      </c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spans="1:27" s="67" customFormat="1" ht="17.100000000000001" customHeight="1">
      <c r="A29" s="56">
        <f t="shared" si="2"/>
        <v>0.45486111111111083</v>
      </c>
      <c r="B29" s="57" t="s">
        <v>12</v>
      </c>
      <c r="C29" s="58">
        <f t="shared" si="0"/>
        <v>0.45833333333333304</v>
      </c>
      <c r="D29" s="70"/>
      <c r="E29" s="89" t="s">
        <v>13</v>
      </c>
      <c r="F29" s="90" t="s">
        <v>14</v>
      </c>
      <c r="G29" s="387"/>
      <c r="H29" s="85"/>
      <c r="I29" s="96"/>
      <c r="J29" s="89" t="s">
        <v>13</v>
      </c>
      <c r="K29" s="90" t="s">
        <v>14</v>
      </c>
      <c r="L29" s="387"/>
      <c r="M29" s="85"/>
      <c r="N29" s="56">
        <f t="shared" si="3"/>
        <v>0.45486111111111083</v>
      </c>
      <c r="O29" s="57" t="s">
        <v>12</v>
      </c>
      <c r="P29" s="58">
        <f t="shared" si="1"/>
        <v>0.45833333333333304</v>
      </c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7" s="67" customFormat="1" ht="17.100000000000001" customHeight="1">
      <c r="A30" s="56">
        <f t="shared" si="2"/>
        <v>0.45833333333333304</v>
      </c>
      <c r="B30" s="57" t="s">
        <v>12</v>
      </c>
      <c r="C30" s="58">
        <f t="shared" si="0"/>
        <v>0.46180555555555525</v>
      </c>
      <c r="D30" s="70"/>
      <c r="E30" s="388" t="s">
        <v>702</v>
      </c>
      <c r="F30" s="385" t="s">
        <v>701</v>
      </c>
      <c r="G30" s="90" t="s">
        <v>14</v>
      </c>
      <c r="H30" s="85"/>
      <c r="I30" s="96"/>
      <c r="J30" s="388" t="s">
        <v>706</v>
      </c>
      <c r="K30" s="385" t="s">
        <v>705</v>
      </c>
      <c r="L30" s="90" t="s">
        <v>14</v>
      </c>
      <c r="M30" s="85"/>
      <c r="N30" s="56">
        <f t="shared" si="3"/>
        <v>0.45833333333333304</v>
      </c>
      <c r="O30" s="57" t="s">
        <v>12</v>
      </c>
      <c r="P30" s="58">
        <f t="shared" si="1"/>
        <v>0.46180555555555525</v>
      </c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spans="1:27" s="67" customFormat="1" ht="17.100000000000001" customHeight="1">
      <c r="A31" s="56">
        <f t="shared" si="2"/>
        <v>0.46180555555555525</v>
      </c>
      <c r="B31" s="57" t="s">
        <v>12</v>
      </c>
      <c r="C31" s="58">
        <f t="shared" si="0"/>
        <v>0.46527777777777746</v>
      </c>
      <c r="D31" s="70"/>
      <c r="E31" s="388"/>
      <c r="F31" s="385"/>
      <c r="G31" s="386" t="s">
        <v>700</v>
      </c>
      <c r="H31" s="85"/>
      <c r="I31" s="96"/>
      <c r="J31" s="388"/>
      <c r="K31" s="385"/>
      <c r="L31" s="386" t="s">
        <v>704</v>
      </c>
      <c r="M31" s="85"/>
      <c r="N31" s="56">
        <f t="shared" si="3"/>
        <v>0.46180555555555525</v>
      </c>
      <c r="O31" s="57" t="s">
        <v>12</v>
      </c>
      <c r="P31" s="58">
        <f t="shared" si="1"/>
        <v>0.46527777777777746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7" s="67" customFormat="1" ht="17.100000000000001" customHeight="1">
      <c r="A32" s="56">
        <f t="shared" si="2"/>
        <v>0.46527777777777746</v>
      </c>
      <c r="B32" s="57" t="s">
        <v>12</v>
      </c>
      <c r="C32" s="58">
        <f t="shared" si="0"/>
        <v>0.46874999999999967</v>
      </c>
      <c r="D32" s="70"/>
      <c r="E32" s="388"/>
      <c r="F32" s="385"/>
      <c r="G32" s="386"/>
      <c r="H32" s="85"/>
      <c r="I32" s="96"/>
      <c r="J32" s="388"/>
      <c r="K32" s="385"/>
      <c r="L32" s="386"/>
      <c r="M32" s="85"/>
      <c r="N32" s="56">
        <f t="shared" si="3"/>
        <v>0.46527777777777746</v>
      </c>
      <c r="O32" s="57" t="s">
        <v>12</v>
      </c>
      <c r="P32" s="58">
        <f t="shared" si="1"/>
        <v>0.46874999999999967</v>
      </c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s="67" customFormat="1" ht="17.100000000000001" customHeight="1">
      <c r="A33" s="56">
        <f t="shared" si="2"/>
        <v>0.46874999999999967</v>
      </c>
      <c r="B33" s="57" t="s">
        <v>12</v>
      </c>
      <c r="C33" s="58">
        <f t="shared" si="0"/>
        <v>0.47222222222222188</v>
      </c>
      <c r="D33" s="70"/>
      <c r="E33" s="89" t="s">
        <v>13</v>
      </c>
      <c r="F33" s="90" t="s">
        <v>14</v>
      </c>
      <c r="G33" s="386"/>
      <c r="H33" s="85"/>
      <c r="I33" s="96"/>
      <c r="J33" s="89" t="s">
        <v>13</v>
      </c>
      <c r="K33" s="90" t="s">
        <v>14</v>
      </c>
      <c r="L33" s="386"/>
      <c r="M33" s="85"/>
      <c r="N33" s="56">
        <f t="shared" si="3"/>
        <v>0.46874999999999967</v>
      </c>
      <c r="O33" s="57" t="s">
        <v>12</v>
      </c>
      <c r="P33" s="58">
        <f t="shared" si="1"/>
        <v>0.47222222222222188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s="67" customFormat="1" ht="17.100000000000001" customHeight="1">
      <c r="A34" s="56">
        <f t="shared" si="2"/>
        <v>0.47222222222222188</v>
      </c>
      <c r="B34" s="57" t="s">
        <v>12</v>
      </c>
      <c r="C34" s="58">
        <f t="shared" si="0"/>
        <v>0.47569444444444409</v>
      </c>
      <c r="D34" s="70"/>
      <c r="E34" s="387" t="s">
        <v>703</v>
      </c>
      <c r="F34" s="388" t="s">
        <v>702</v>
      </c>
      <c r="G34" s="386"/>
      <c r="H34" s="85"/>
      <c r="I34" s="96"/>
      <c r="J34" s="387" t="s">
        <v>707</v>
      </c>
      <c r="K34" s="388" t="s">
        <v>706</v>
      </c>
      <c r="L34" s="386"/>
      <c r="M34" s="85"/>
      <c r="N34" s="56">
        <f t="shared" si="3"/>
        <v>0.47222222222222188</v>
      </c>
      <c r="O34" s="57" t="s">
        <v>12</v>
      </c>
      <c r="P34" s="58">
        <f t="shared" si="1"/>
        <v>0.47569444444444409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s="67" customFormat="1" ht="17.100000000000001" customHeight="1">
      <c r="A35" s="56">
        <f t="shared" si="2"/>
        <v>0.47569444444444409</v>
      </c>
      <c r="B35" s="57" t="s">
        <v>12</v>
      </c>
      <c r="C35" s="58">
        <f t="shared" si="0"/>
        <v>0.4791666666666663</v>
      </c>
      <c r="D35" s="70"/>
      <c r="E35" s="387"/>
      <c r="F35" s="388"/>
      <c r="G35" s="90" t="s">
        <v>14</v>
      </c>
      <c r="H35" s="95" t="s">
        <v>700</v>
      </c>
      <c r="I35" s="96"/>
      <c r="J35" s="387"/>
      <c r="K35" s="388"/>
      <c r="L35" s="90" t="s">
        <v>14</v>
      </c>
      <c r="M35" s="95" t="s">
        <v>704</v>
      </c>
      <c r="N35" s="56">
        <f t="shared" si="3"/>
        <v>0.47569444444444409</v>
      </c>
      <c r="O35" s="57" t="s">
        <v>12</v>
      </c>
      <c r="P35" s="58">
        <f t="shared" si="1"/>
        <v>0.4791666666666663</v>
      </c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s="67" customFormat="1" ht="17.100000000000001" customHeight="1">
      <c r="A36" s="56">
        <f t="shared" si="2"/>
        <v>0.4791666666666663</v>
      </c>
      <c r="B36" s="57" t="s">
        <v>12</v>
      </c>
      <c r="C36" s="58">
        <f t="shared" si="0"/>
        <v>0.48263888888888851</v>
      </c>
      <c r="D36" s="70"/>
      <c r="E36" s="387"/>
      <c r="F36" s="388"/>
      <c r="G36" s="385" t="s">
        <v>701</v>
      </c>
      <c r="H36" s="85"/>
      <c r="I36" s="96"/>
      <c r="J36" s="387"/>
      <c r="K36" s="388"/>
      <c r="L36" s="385" t="s">
        <v>705</v>
      </c>
      <c r="M36" s="85"/>
      <c r="N36" s="56">
        <f t="shared" si="3"/>
        <v>0.4791666666666663</v>
      </c>
      <c r="O36" s="57" t="s">
        <v>12</v>
      </c>
      <c r="P36" s="58">
        <f t="shared" si="1"/>
        <v>0.48263888888888851</v>
      </c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spans="1:27" s="67" customFormat="1" ht="17.100000000000001" customHeight="1">
      <c r="A37" s="56">
        <f t="shared" si="2"/>
        <v>0.48263888888888851</v>
      </c>
      <c r="B37" s="57" t="s">
        <v>12</v>
      </c>
      <c r="C37" s="58">
        <f t="shared" si="0"/>
        <v>0.48611111111111072</v>
      </c>
      <c r="D37" s="69"/>
      <c r="E37" s="393" t="s">
        <v>15</v>
      </c>
      <c r="F37" s="90" t="s">
        <v>14</v>
      </c>
      <c r="G37" s="385"/>
      <c r="H37" s="85"/>
      <c r="I37" s="94"/>
      <c r="J37" s="390" t="s">
        <v>15</v>
      </c>
      <c r="K37" s="90" t="s">
        <v>14</v>
      </c>
      <c r="L37" s="385"/>
      <c r="M37" s="85"/>
      <c r="N37" s="56">
        <f t="shared" si="3"/>
        <v>0.48263888888888851</v>
      </c>
      <c r="O37" s="57" t="s">
        <v>12</v>
      </c>
      <c r="P37" s="58">
        <f t="shared" si="1"/>
        <v>0.48611111111111072</v>
      </c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spans="1:27" s="67" customFormat="1" ht="17.100000000000001" customHeight="1">
      <c r="A38" s="56">
        <f t="shared" si="2"/>
        <v>0.48611111111111072</v>
      </c>
      <c r="B38" s="57" t="s">
        <v>12</v>
      </c>
      <c r="C38" s="58">
        <f t="shared" ref="C38:C69" si="4">A38+$Q$1</f>
        <v>0.48958333333333293</v>
      </c>
      <c r="D38" s="69"/>
      <c r="E38" s="393"/>
      <c r="F38" s="387" t="s">
        <v>703</v>
      </c>
      <c r="G38" s="385"/>
      <c r="H38" s="85"/>
      <c r="I38" s="94"/>
      <c r="J38" s="391"/>
      <c r="K38" s="387" t="s">
        <v>707</v>
      </c>
      <c r="L38" s="385"/>
      <c r="M38" s="85"/>
      <c r="N38" s="56">
        <f t="shared" si="3"/>
        <v>0.48611111111111072</v>
      </c>
      <c r="O38" s="57" t="s">
        <v>12</v>
      </c>
      <c r="P38" s="58">
        <f t="shared" ref="P38:P69" si="5">N38+$Q$1</f>
        <v>0.48958333333333293</v>
      </c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spans="1:27" s="67" customFormat="1" ht="17.100000000000001" customHeight="1">
      <c r="A39" s="56">
        <f t="shared" si="2"/>
        <v>0.48958333333333293</v>
      </c>
      <c r="B39" s="57" t="s">
        <v>12</v>
      </c>
      <c r="C39" s="58">
        <f t="shared" si="4"/>
        <v>0.49305555555555514</v>
      </c>
      <c r="D39" s="69"/>
      <c r="E39" s="393"/>
      <c r="F39" s="387"/>
      <c r="G39" s="385"/>
      <c r="H39" s="85"/>
      <c r="I39" s="94"/>
      <c r="J39" s="391"/>
      <c r="K39" s="387"/>
      <c r="L39" s="385"/>
      <c r="M39" s="85"/>
      <c r="N39" s="56">
        <f t="shared" si="3"/>
        <v>0.48958333333333293</v>
      </c>
      <c r="O39" s="57" t="s">
        <v>12</v>
      </c>
      <c r="P39" s="58">
        <f t="shared" si="5"/>
        <v>0.49305555555555514</v>
      </c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7" s="67" customFormat="1" ht="17.100000000000001" customHeight="1">
      <c r="A40" s="56">
        <f t="shared" si="2"/>
        <v>0.49305555555555514</v>
      </c>
      <c r="B40" s="57" t="s">
        <v>12</v>
      </c>
      <c r="C40" s="58">
        <f t="shared" si="4"/>
        <v>0.49652777777777735</v>
      </c>
      <c r="D40" s="69"/>
      <c r="E40" s="393"/>
      <c r="F40" s="387"/>
      <c r="G40" s="90" t="s">
        <v>14</v>
      </c>
      <c r="H40" s="97" t="s">
        <v>701</v>
      </c>
      <c r="I40" s="94"/>
      <c r="J40" s="391"/>
      <c r="K40" s="387"/>
      <c r="L40" s="90" t="s">
        <v>14</v>
      </c>
      <c r="M40" s="97" t="s">
        <v>705</v>
      </c>
      <c r="N40" s="56">
        <f t="shared" si="3"/>
        <v>0.49305555555555514</v>
      </c>
      <c r="O40" s="57" t="s">
        <v>12</v>
      </c>
      <c r="P40" s="58">
        <f t="shared" si="5"/>
        <v>0.49652777777777735</v>
      </c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7" s="67" customFormat="1" ht="17.100000000000001" customHeight="1">
      <c r="A41" s="56">
        <f t="shared" si="2"/>
        <v>0.49652777777777735</v>
      </c>
      <c r="B41" s="57" t="s">
        <v>12</v>
      </c>
      <c r="C41" s="58">
        <f t="shared" si="4"/>
        <v>0.49999999999999956</v>
      </c>
      <c r="D41" s="69"/>
      <c r="E41" s="393"/>
      <c r="F41" s="393" t="s">
        <v>15</v>
      </c>
      <c r="G41" s="388" t="s">
        <v>702</v>
      </c>
      <c r="H41" s="98" t="s">
        <v>703</v>
      </c>
      <c r="I41" s="94"/>
      <c r="J41" s="391"/>
      <c r="K41" s="390" t="s">
        <v>15</v>
      </c>
      <c r="L41" s="388" t="s">
        <v>706</v>
      </c>
      <c r="M41" s="98" t="s">
        <v>707</v>
      </c>
      <c r="N41" s="56">
        <f t="shared" si="3"/>
        <v>0.49652777777777735</v>
      </c>
      <c r="O41" s="57" t="s">
        <v>12</v>
      </c>
      <c r="P41" s="58">
        <f t="shared" si="5"/>
        <v>0.49999999999999956</v>
      </c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spans="1:27" s="67" customFormat="1" ht="17.100000000000001" customHeight="1">
      <c r="A42" s="56">
        <f t="shared" si="2"/>
        <v>0.49999999999999956</v>
      </c>
      <c r="B42" s="57" t="s">
        <v>12</v>
      </c>
      <c r="C42" s="58">
        <f t="shared" si="4"/>
        <v>0.50347222222222177</v>
      </c>
      <c r="D42" s="69"/>
      <c r="E42" s="393"/>
      <c r="F42" s="393"/>
      <c r="G42" s="388"/>
      <c r="H42" s="85"/>
      <c r="I42" s="94"/>
      <c r="J42" s="391"/>
      <c r="K42" s="391"/>
      <c r="L42" s="388"/>
      <c r="M42" s="85"/>
      <c r="N42" s="56">
        <f t="shared" si="3"/>
        <v>0.49999999999999956</v>
      </c>
      <c r="O42" s="57" t="s">
        <v>12</v>
      </c>
      <c r="P42" s="58">
        <f t="shared" si="5"/>
        <v>0.50347222222222177</v>
      </c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spans="1:27" s="67" customFormat="1" ht="17.100000000000001" customHeight="1">
      <c r="A43" s="56">
        <f t="shared" si="2"/>
        <v>0.50347222222222177</v>
      </c>
      <c r="B43" s="57" t="s">
        <v>12</v>
      </c>
      <c r="C43" s="58">
        <f t="shared" si="4"/>
        <v>0.50694444444444398</v>
      </c>
      <c r="D43" s="69"/>
      <c r="E43" s="393"/>
      <c r="F43" s="393"/>
      <c r="G43" s="388"/>
      <c r="H43" s="85"/>
      <c r="I43" s="94"/>
      <c r="J43" s="391"/>
      <c r="K43" s="391"/>
      <c r="L43" s="388"/>
      <c r="M43" s="85"/>
      <c r="N43" s="56">
        <f t="shared" si="3"/>
        <v>0.50347222222222177</v>
      </c>
      <c r="O43" s="57" t="s">
        <v>12</v>
      </c>
      <c r="P43" s="58">
        <f t="shared" si="5"/>
        <v>0.50694444444444398</v>
      </c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spans="1:27" s="67" customFormat="1" ht="17.100000000000001" customHeight="1">
      <c r="A44" s="56">
        <f t="shared" si="2"/>
        <v>0.50694444444444398</v>
      </c>
      <c r="B44" s="57" t="s">
        <v>12</v>
      </c>
      <c r="C44" s="58">
        <f t="shared" si="4"/>
        <v>0.51041666666666619</v>
      </c>
      <c r="D44" s="69"/>
      <c r="E44" s="393"/>
      <c r="F44" s="393"/>
      <c r="G44" s="388"/>
      <c r="H44" s="85"/>
      <c r="I44" s="94"/>
      <c r="J44" s="391"/>
      <c r="K44" s="391"/>
      <c r="L44" s="388"/>
      <c r="M44" s="85"/>
      <c r="N44" s="56">
        <f t="shared" si="3"/>
        <v>0.50694444444444398</v>
      </c>
      <c r="O44" s="57" t="s">
        <v>12</v>
      </c>
      <c r="P44" s="58">
        <f t="shared" si="5"/>
        <v>0.51041666666666619</v>
      </c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spans="1:27" s="67" customFormat="1" ht="17.100000000000001" customHeight="1">
      <c r="A45" s="56">
        <f t="shared" si="2"/>
        <v>0.51041666666666619</v>
      </c>
      <c r="B45" s="57" t="s">
        <v>12</v>
      </c>
      <c r="C45" s="58">
        <f t="shared" si="4"/>
        <v>0.5138888888888884</v>
      </c>
      <c r="D45" s="69"/>
      <c r="E45" s="393"/>
      <c r="F45" s="393"/>
      <c r="G45" s="393" t="s">
        <v>15</v>
      </c>
      <c r="H45" s="99" t="s">
        <v>702</v>
      </c>
      <c r="I45" s="94"/>
      <c r="J45" s="391"/>
      <c r="K45" s="391"/>
      <c r="L45" s="390" t="s">
        <v>15</v>
      </c>
      <c r="M45" s="99" t="s">
        <v>706</v>
      </c>
      <c r="N45" s="56">
        <f t="shared" si="3"/>
        <v>0.51041666666666619</v>
      </c>
      <c r="O45" s="57" t="s">
        <v>12</v>
      </c>
      <c r="P45" s="58">
        <f t="shared" si="5"/>
        <v>0.5138888888888884</v>
      </c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1:27" s="67" customFormat="1" ht="17.100000000000001" customHeight="1">
      <c r="A46" s="56">
        <f t="shared" si="2"/>
        <v>0.5138888888888884</v>
      </c>
      <c r="B46" s="57" t="s">
        <v>12</v>
      </c>
      <c r="C46" s="58">
        <f t="shared" si="4"/>
        <v>0.51736111111111061</v>
      </c>
      <c r="D46" s="69"/>
      <c r="E46" s="393"/>
      <c r="F46" s="393"/>
      <c r="G46" s="393"/>
      <c r="H46" s="85"/>
      <c r="I46" s="94"/>
      <c r="J46" s="391"/>
      <c r="K46" s="391"/>
      <c r="L46" s="391"/>
      <c r="M46" s="85"/>
      <c r="N46" s="56">
        <f t="shared" si="3"/>
        <v>0.5138888888888884</v>
      </c>
      <c r="O46" s="57" t="s">
        <v>12</v>
      </c>
      <c r="P46" s="58">
        <f t="shared" si="5"/>
        <v>0.51736111111111061</v>
      </c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1:27" s="67" customFormat="1" ht="17.100000000000001" customHeight="1">
      <c r="A47" s="56">
        <f t="shared" si="2"/>
        <v>0.51736111111111061</v>
      </c>
      <c r="B47" s="57" t="s">
        <v>12</v>
      </c>
      <c r="C47" s="58">
        <f t="shared" si="4"/>
        <v>0.52083333333333282</v>
      </c>
      <c r="D47" s="69"/>
      <c r="E47" s="393"/>
      <c r="F47" s="393"/>
      <c r="G47" s="393"/>
      <c r="H47" s="85"/>
      <c r="I47" s="94"/>
      <c r="J47" s="391"/>
      <c r="K47" s="391"/>
      <c r="L47" s="391"/>
      <c r="M47" s="85"/>
      <c r="N47" s="56">
        <f t="shared" si="3"/>
        <v>0.51736111111111061</v>
      </c>
      <c r="O47" s="57" t="s">
        <v>12</v>
      </c>
      <c r="P47" s="58">
        <f t="shared" si="5"/>
        <v>0.52083333333333282</v>
      </c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1:27" s="67" customFormat="1" ht="17.100000000000001" customHeight="1">
      <c r="A48" s="56">
        <f>C47</f>
        <v>0.52083333333333282</v>
      </c>
      <c r="B48" s="57" t="s">
        <v>12</v>
      </c>
      <c r="C48" s="58">
        <f t="shared" si="4"/>
        <v>0.52430555555555503</v>
      </c>
      <c r="D48" s="69"/>
      <c r="E48" s="393"/>
      <c r="F48" s="393"/>
      <c r="G48" s="393"/>
      <c r="H48" s="85"/>
      <c r="I48" s="94"/>
      <c r="J48" s="391"/>
      <c r="K48" s="391"/>
      <c r="L48" s="391"/>
      <c r="M48" s="85"/>
      <c r="N48" s="56">
        <f>P47</f>
        <v>0.52083333333333282</v>
      </c>
      <c r="O48" s="57" t="s">
        <v>12</v>
      </c>
      <c r="P48" s="58">
        <f t="shared" si="5"/>
        <v>0.52430555555555503</v>
      </c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spans="1:27" s="67" customFormat="1" ht="17.100000000000001" customHeight="1">
      <c r="A49" s="56">
        <f t="shared" ref="A49:A112" si="6">C48</f>
        <v>0.52430555555555503</v>
      </c>
      <c r="B49" s="57" t="s">
        <v>12</v>
      </c>
      <c r="C49" s="58">
        <f t="shared" si="4"/>
        <v>0.52777777777777724</v>
      </c>
      <c r="D49" s="69"/>
      <c r="E49" s="393"/>
      <c r="F49" s="393"/>
      <c r="G49" s="393"/>
      <c r="H49" s="85"/>
      <c r="I49" s="94"/>
      <c r="J49" s="391"/>
      <c r="K49" s="391"/>
      <c r="L49" s="391"/>
      <c r="M49" s="85"/>
      <c r="N49" s="56">
        <f t="shared" ref="N49:N112" si="7">P48</f>
        <v>0.52430555555555503</v>
      </c>
      <c r="O49" s="57" t="s">
        <v>12</v>
      </c>
      <c r="P49" s="58">
        <f t="shared" si="5"/>
        <v>0.52777777777777724</v>
      </c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spans="1:27" s="67" customFormat="1" ht="17.100000000000001" customHeight="1">
      <c r="A50" s="56">
        <f t="shared" si="6"/>
        <v>0.52777777777777724</v>
      </c>
      <c r="B50" s="57" t="s">
        <v>12</v>
      </c>
      <c r="C50" s="58">
        <f t="shared" si="4"/>
        <v>0.53124999999999944</v>
      </c>
      <c r="D50" s="69"/>
      <c r="E50" s="393"/>
      <c r="F50" s="393"/>
      <c r="G50" s="393"/>
      <c r="H50" s="85"/>
      <c r="I50" s="94"/>
      <c r="J50" s="391"/>
      <c r="K50" s="391"/>
      <c r="L50" s="391"/>
      <c r="M50" s="85"/>
      <c r="N50" s="56">
        <f t="shared" si="7"/>
        <v>0.52777777777777724</v>
      </c>
      <c r="O50" s="57" t="s">
        <v>12</v>
      </c>
      <c r="P50" s="58">
        <f t="shared" si="5"/>
        <v>0.53124999999999944</v>
      </c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s="67" customFormat="1" ht="17.100000000000001" customHeight="1">
      <c r="A51" s="56">
        <f t="shared" si="6"/>
        <v>0.53124999999999944</v>
      </c>
      <c r="B51" s="57" t="s">
        <v>12</v>
      </c>
      <c r="C51" s="58">
        <f t="shared" si="4"/>
        <v>0.53472222222222165</v>
      </c>
      <c r="D51" s="69"/>
      <c r="E51" s="393"/>
      <c r="F51" s="393"/>
      <c r="G51" s="393"/>
      <c r="H51" s="85"/>
      <c r="I51" s="94"/>
      <c r="J51" s="391"/>
      <c r="K51" s="391"/>
      <c r="L51" s="391"/>
      <c r="M51" s="85"/>
      <c r="N51" s="56">
        <f t="shared" si="7"/>
        <v>0.53124999999999944</v>
      </c>
      <c r="O51" s="57" t="s">
        <v>12</v>
      </c>
      <c r="P51" s="58">
        <f t="shared" si="5"/>
        <v>0.53472222222222165</v>
      </c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spans="1:27" s="67" customFormat="1" ht="17.100000000000001" customHeight="1">
      <c r="A52" s="56">
        <f t="shared" si="6"/>
        <v>0.53472222222222165</v>
      </c>
      <c r="B52" s="57" t="s">
        <v>12</v>
      </c>
      <c r="C52" s="58">
        <f t="shared" si="4"/>
        <v>0.53819444444444386</v>
      </c>
      <c r="D52" s="69"/>
      <c r="E52" s="393"/>
      <c r="F52" s="393"/>
      <c r="G52" s="393"/>
      <c r="H52" s="85"/>
      <c r="I52" s="94"/>
      <c r="J52" s="391"/>
      <c r="K52" s="391"/>
      <c r="L52" s="391"/>
      <c r="M52" s="85"/>
      <c r="N52" s="56">
        <f t="shared" si="7"/>
        <v>0.53472222222222165</v>
      </c>
      <c r="O52" s="57" t="s">
        <v>12</v>
      </c>
      <c r="P52" s="58">
        <f t="shared" si="5"/>
        <v>0.53819444444444386</v>
      </c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spans="1:27" s="67" customFormat="1" ht="17.100000000000001" customHeight="1">
      <c r="A53" s="56">
        <f t="shared" si="6"/>
        <v>0.53819444444444386</v>
      </c>
      <c r="B53" s="57" t="s">
        <v>12</v>
      </c>
      <c r="C53" s="58">
        <f t="shared" si="4"/>
        <v>0.54166666666666607</v>
      </c>
      <c r="D53" s="69"/>
      <c r="E53" s="393"/>
      <c r="F53" s="393"/>
      <c r="G53" s="393"/>
      <c r="H53" s="85"/>
      <c r="I53" s="94"/>
      <c r="J53" s="391"/>
      <c r="K53" s="391"/>
      <c r="L53" s="391"/>
      <c r="M53" s="85"/>
      <c r="N53" s="56">
        <f t="shared" si="7"/>
        <v>0.53819444444444386</v>
      </c>
      <c r="O53" s="57" t="s">
        <v>12</v>
      </c>
      <c r="P53" s="58">
        <f t="shared" si="5"/>
        <v>0.54166666666666607</v>
      </c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spans="1:27" s="67" customFormat="1" ht="17.100000000000001" customHeight="1">
      <c r="A54" s="56">
        <f t="shared" si="6"/>
        <v>0.54166666666666607</v>
      </c>
      <c r="B54" s="57" t="s">
        <v>12</v>
      </c>
      <c r="C54" s="58">
        <f t="shared" si="4"/>
        <v>0.54513888888888828</v>
      </c>
      <c r="D54" s="69"/>
      <c r="E54" s="393"/>
      <c r="F54" s="393"/>
      <c r="G54" s="393"/>
      <c r="H54" s="85"/>
      <c r="I54" s="94"/>
      <c r="J54" s="391"/>
      <c r="K54" s="391"/>
      <c r="L54" s="391"/>
      <c r="M54" s="85"/>
      <c r="N54" s="56">
        <f t="shared" si="7"/>
        <v>0.54166666666666607</v>
      </c>
      <c r="O54" s="57" t="s">
        <v>12</v>
      </c>
      <c r="P54" s="58">
        <f t="shared" si="5"/>
        <v>0.54513888888888828</v>
      </c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s="67" customFormat="1" ht="17.100000000000001" customHeight="1">
      <c r="A55" s="56">
        <f t="shared" si="6"/>
        <v>0.54513888888888828</v>
      </c>
      <c r="B55" s="57" t="s">
        <v>12</v>
      </c>
      <c r="C55" s="58">
        <f t="shared" si="4"/>
        <v>0.54861111111111049</v>
      </c>
      <c r="D55" s="69"/>
      <c r="E55" s="393"/>
      <c r="F55" s="393"/>
      <c r="G55" s="393"/>
      <c r="H55" s="85"/>
      <c r="I55" s="94"/>
      <c r="J55" s="391"/>
      <c r="K55" s="391"/>
      <c r="L55" s="391"/>
      <c r="M55" s="85"/>
      <c r="N55" s="56">
        <f t="shared" si="7"/>
        <v>0.54513888888888828</v>
      </c>
      <c r="O55" s="57" t="s">
        <v>12</v>
      </c>
      <c r="P55" s="58">
        <f t="shared" si="5"/>
        <v>0.54861111111111049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spans="1:27" s="67" customFormat="1" ht="17.100000000000001" customHeight="1">
      <c r="A56" s="56">
        <f t="shared" si="6"/>
        <v>0.54861111111111049</v>
      </c>
      <c r="B56" s="57" t="s">
        <v>12</v>
      </c>
      <c r="C56" s="58">
        <f t="shared" si="4"/>
        <v>0.5520833333333327</v>
      </c>
      <c r="D56" s="69"/>
      <c r="E56" s="393"/>
      <c r="F56" s="393"/>
      <c r="G56" s="393"/>
      <c r="H56" s="85"/>
      <c r="I56" s="94"/>
      <c r="J56" s="392"/>
      <c r="K56" s="391"/>
      <c r="L56" s="392"/>
      <c r="M56" s="85"/>
      <c r="N56" s="56">
        <f t="shared" si="7"/>
        <v>0.54861111111111049</v>
      </c>
      <c r="O56" s="57" t="s">
        <v>12</v>
      </c>
      <c r="P56" s="58">
        <f t="shared" si="5"/>
        <v>0.5520833333333327</v>
      </c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spans="1:27" s="67" customFormat="1" ht="17.100000000000001" customHeight="1">
      <c r="A57" s="56">
        <f t="shared" si="6"/>
        <v>0.5520833333333327</v>
      </c>
      <c r="B57" s="57" t="s">
        <v>12</v>
      </c>
      <c r="C57" s="58">
        <f t="shared" si="4"/>
        <v>0.55555555555555491</v>
      </c>
      <c r="D57" s="69"/>
      <c r="E57" s="89" t="s">
        <v>13</v>
      </c>
      <c r="F57" s="393"/>
      <c r="G57" s="90" t="s">
        <v>14</v>
      </c>
      <c r="H57" s="85"/>
      <c r="I57" s="94"/>
      <c r="J57" s="89" t="s">
        <v>13</v>
      </c>
      <c r="K57" s="391"/>
      <c r="L57" s="90" t="s">
        <v>14</v>
      </c>
      <c r="M57" s="85"/>
      <c r="N57" s="56">
        <f t="shared" si="7"/>
        <v>0.5520833333333327</v>
      </c>
      <c r="O57" s="57" t="s">
        <v>12</v>
      </c>
      <c r="P57" s="58">
        <f t="shared" si="5"/>
        <v>0.55555555555555491</v>
      </c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s="67" customFormat="1" ht="17.100000000000001" customHeight="1">
      <c r="A58" s="56">
        <f t="shared" si="6"/>
        <v>0.55555555555555491</v>
      </c>
      <c r="B58" s="57" t="s">
        <v>12</v>
      </c>
      <c r="C58" s="58">
        <f t="shared" si="4"/>
        <v>0.55902777777777712</v>
      </c>
      <c r="D58" s="71">
        <f>A58-TIME(0, 20, 0)</f>
        <v>0.54166666666666607</v>
      </c>
      <c r="E58" s="381" t="s">
        <v>708</v>
      </c>
      <c r="F58" s="393"/>
      <c r="G58" s="379" t="s">
        <v>710</v>
      </c>
      <c r="H58" s="85"/>
      <c r="I58" s="100">
        <f>A58-TIME(0, 20, 0)</f>
        <v>0.54166666666666607</v>
      </c>
      <c r="J58" s="381" t="s">
        <v>711</v>
      </c>
      <c r="K58" s="391"/>
      <c r="L58" s="379" t="s">
        <v>713</v>
      </c>
      <c r="M58" s="85"/>
      <c r="N58" s="56">
        <f t="shared" si="7"/>
        <v>0.55555555555555491</v>
      </c>
      <c r="O58" s="57" t="s">
        <v>12</v>
      </c>
      <c r="P58" s="58">
        <f t="shared" si="5"/>
        <v>0.55902777777777712</v>
      </c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s="67" customFormat="1" ht="17.100000000000001" customHeight="1">
      <c r="A59" s="56">
        <f t="shared" si="6"/>
        <v>0.55902777777777712</v>
      </c>
      <c r="B59" s="57" t="s">
        <v>12</v>
      </c>
      <c r="C59" s="58">
        <f t="shared" si="4"/>
        <v>0.56249999999999933</v>
      </c>
      <c r="D59" s="71" t="s">
        <v>543</v>
      </c>
      <c r="E59" s="381"/>
      <c r="F59" s="393"/>
      <c r="G59" s="379"/>
      <c r="H59" s="85"/>
      <c r="I59" s="100" t="s">
        <v>543</v>
      </c>
      <c r="J59" s="381"/>
      <c r="K59" s="391"/>
      <c r="L59" s="379"/>
      <c r="M59" s="85"/>
      <c r="N59" s="56">
        <f t="shared" si="7"/>
        <v>0.55902777777777712</v>
      </c>
      <c r="O59" s="57" t="s">
        <v>12</v>
      </c>
      <c r="P59" s="58">
        <f t="shared" si="5"/>
        <v>0.56249999999999933</v>
      </c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spans="1:27" s="67" customFormat="1" ht="17.100000000000001" customHeight="1">
      <c r="A60" s="56">
        <f t="shared" si="6"/>
        <v>0.56249999999999933</v>
      </c>
      <c r="B60" s="57" t="s">
        <v>12</v>
      </c>
      <c r="C60" s="58">
        <f t="shared" si="4"/>
        <v>0.56597222222222154</v>
      </c>
      <c r="D60" s="71"/>
      <c r="E60" s="381"/>
      <c r="F60" s="393"/>
      <c r="G60" s="379"/>
      <c r="H60" s="85"/>
      <c r="I60" s="100"/>
      <c r="J60" s="381"/>
      <c r="K60" s="392"/>
      <c r="L60" s="379"/>
      <c r="M60" s="85"/>
      <c r="N60" s="56">
        <f t="shared" si="7"/>
        <v>0.56249999999999933</v>
      </c>
      <c r="O60" s="57" t="s">
        <v>12</v>
      </c>
      <c r="P60" s="58">
        <f t="shared" si="5"/>
        <v>0.56597222222222154</v>
      </c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s="67" customFormat="1" ht="17.100000000000001" customHeight="1">
      <c r="A61" s="56">
        <f t="shared" si="6"/>
        <v>0.56597222222222154</v>
      </c>
      <c r="B61" s="57" t="s">
        <v>12</v>
      </c>
      <c r="C61" s="58">
        <f t="shared" si="4"/>
        <v>0.56944444444444375</v>
      </c>
      <c r="D61" s="71"/>
      <c r="E61" s="89" t="s">
        <v>13</v>
      </c>
      <c r="F61" s="90" t="s">
        <v>14</v>
      </c>
      <c r="G61" s="379"/>
      <c r="H61" s="85"/>
      <c r="I61" s="100"/>
      <c r="J61" s="89" t="s">
        <v>13</v>
      </c>
      <c r="K61" s="90" t="s">
        <v>14</v>
      </c>
      <c r="L61" s="379"/>
      <c r="M61" s="85"/>
      <c r="N61" s="56">
        <f t="shared" si="7"/>
        <v>0.56597222222222154</v>
      </c>
      <c r="O61" s="57" t="s">
        <v>12</v>
      </c>
      <c r="P61" s="58">
        <f t="shared" si="5"/>
        <v>0.56944444444444375</v>
      </c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spans="1:27" s="67" customFormat="1" ht="17.100000000000001" customHeight="1">
      <c r="A62" s="56">
        <f t="shared" si="6"/>
        <v>0.56944444444444375</v>
      </c>
      <c r="B62" s="57" t="s">
        <v>12</v>
      </c>
      <c r="C62" s="58">
        <f t="shared" si="4"/>
        <v>0.57291666666666596</v>
      </c>
      <c r="D62" s="71"/>
      <c r="E62" s="380" t="s">
        <v>709</v>
      </c>
      <c r="F62" s="381" t="s">
        <v>708</v>
      </c>
      <c r="G62" s="90" t="s">
        <v>14</v>
      </c>
      <c r="H62" s="85"/>
      <c r="I62" s="100"/>
      <c r="J62" s="380" t="s">
        <v>712</v>
      </c>
      <c r="K62" s="381" t="s">
        <v>711</v>
      </c>
      <c r="L62" s="90" t="s">
        <v>14</v>
      </c>
      <c r="M62" s="85"/>
      <c r="N62" s="56">
        <f t="shared" si="7"/>
        <v>0.56944444444444375</v>
      </c>
      <c r="O62" s="57" t="s">
        <v>12</v>
      </c>
      <c r="P62" s="58">
        <f t="shared" si="5"/>
        <v>0.57291666666666596</v>
      </c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spans="1:27" s="67" customFormat="1" ht="17.100000000000001" customHeight="1">
      <c r="A63" s="56">
        <f t="shared" si="6"/>
        <v>0.57291666666666596</v>
      </c>
      <c r="B63" s="57" t="s">
        <v>12</v>
      </c>
      <c r="C63" s="58">
        <f t="shared" si="4"/>
        <v>0.57638888888888817</v>
      </c>
      <c r="D63" s="71"/>
      <c r="E63" s="380"/>
      <c r="F63" s="381"/>
      <c r="G63" s="85"/>
      <c r="H63" s="85"/>
      <c r="I63" s="100"/>
      <c r="J63" s="380"/>
      <c r="K63" s="381"/>
      <c r="L63" s="389" t="s">
        <v>714</v>
      </c>
      <c r="M63" s="85"/>
      <c r="N63" s="56">
        <f t="shared" si="7"/>
        <v>0.57291666666666596</v>
      </c>
      <c r="O63" s="57" t="s">
        <v>12</v>
      </c>
      <c r="P63" s="58">
        <f t="shared" si="5"/>
        <v>0.57638888888888817</v>
      </c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spans="1:27" s="67" customFormat="1" ht="17.100000000000001" customHeight="1">
      <c r="A64" s="56">
        <f t="shared" si="6"/>
        <v>0.57638888888888817</v>
      </c>
      <c r="B64" s="57" t="s">
        <v>12</v>
      </c>
      <c r="C64" s="58">
        <f t="shared" si="4"/>
        <v>0.57986111111111038</v>
      </c>
      <c r="D64" s="71"/>
      <c r="E64" s="380"/>
      <c r="F64" s="381"/>
      <c r="G64" s="85"/>
      <c r="H64" s="85"/>
      <c r="I64" s="100"/>
      <c r="J64" s="380"/>
      <c r="K64" s="381"/>
      <c r="L64" s="389"/>
      <c r="M64" s="85"/>
      <c r="N64" s="56">
        <f t="shared" si="7"/>
        <v>0.57638888888888817</v>
      </c>
      <c r="O64" s="57" t="s">
        <v>12</v>
      </c>
      <c r="P64" s="58">
        <f t="shared" si="5"/>
        <v>0.57986111111111038</v>
      </c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spans="1:27" s="67" customFormat="1" ht="17.100000000000001" customHeight="1">
      <c r="A65" s="56">
        <f t="shared" si="6"/>
        <v>0.57986111111111038</v>
      </c>
      <c r="B65" s="57" t="s">
        <v>12</v>
      </c>
      <c r="C65" s="58">
        <f t="shared" si="4"/>
        <v>0.58333333333333259</v>
      </c>
      <c r="D65" s="71"/>
      <c r="E65" s="89" t="s">
        <v>13</v>
      </c>
      <c r="F65" s="90" t="s">
        <v>14</v>
      </c>
      <c r="G65" s="85"/>
      <c r="H65" s="85"/>
      <c r="I65" s="100"/>
      <c r="J65" s="89" t="s">
        <v>13</v>
      </c>
      <c r="K65" s="90" t="s">
        <v>14</v>
      </c>
      <c r="L65" s="389"/>
      <c r="M65" s="85"/>
      <c r="N65" s="56">
        <f t="shared" si="7"/>
        <v>0.57986111111111038</v>
      </c>
      <c r="O65" s="57" t="s">
        <v>12</v>
      </c>
      <c r="P65" s="58">
        <f t="shared" si="5"/>
        <v>0.58333333333333259</v>
      </c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spans="1:27" s="67" customFormat="1" ht="17.100000000000001" customHeight="1">
      <c r="A66" s="56">
        <f t="shared" si="6"/>
        <v>0.58333333333333259</v>
      </c>
      <c r="B66" s="57" t="s">
        <v>12</v>
      </c>
      <c r="C66" s="58">
        <f t="shared" si="4"/>
        <v>0.5868055555555548</v>
      </c>
      <c r="D66" s="71"/>
      <c r="E66" s="379" t="s">
        <v>710</v>
      </c>
      <c r="F66" s="380" t="s">
        <v>709</v>
      </c>
      <c r="G66" s="85"/>
      <c r="H66" s="85"/>
      <c r="I66" s="100"/>
      <c r="J66" s="379" t="s">
        <v>713</v>
      </c>
      <c r="K66" s="380" t="s">
        <v>712</v>
      </c>
      <c r="L66" s="389"/>
      <c r="M66" s="85"/>
      <c r="N66" s="56">
        <f t="shared" si="7"/>
        <v>0.58333333333333259</v>
      </c>
      <c r="O66" s="57" t="s">
        <v>12</v>
      </c>
      <c r="P66" s="58">
        <f t="shared" si="5"/>
        <v>0.5868055555555548</v>
      </c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spans="1:27" s="67" customFormat="1" ht="17.100000000000001" customHeight="1">
      <c r="A67" s="56">
        <f t="shared" si="6"/>
        <v>0.5868055555555548</v>
      </c>
      <c r="B67" s="57" t="s">
        <v>12</v>
      </c>
      <c r="C67" s="58">
        <f t="shared" si="4"/>
        <v>0.59027777777777701</v>
      </c>
      <c r="D67" s="71"/>
      <c r="E67" s="379"/>
      <c r="F67" s="380"/>
      <c r="G67" s="90" t="s">
        <v>14</v>
      </c>
      <c r="H67" s="85"/>
      <c r="I67" s="100"/>
      <c r="J67" s="379"/>
      <c r="K67" s="380"/>
      <c r="L67" s="90" t="s">
        <v>14</v>
      </c>
      <c r="M67" s="85"/>
      <c r="N67" s="56">
        <f t="shared" si="7"/>
        <v>0.5868055555555548</v>
      </c>
      <c r="O67" s="57" t="s">
        <v>12</v>
      </c>
      <c r="P67" s="58">
        <f t="shared" si="5"/>
        <v>0.59027777777777701</v>
      </c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spans="1:27" s="67" customFormat="1" ht="17.100000000000001" customHeight="1">
      <c r="A68" s="56">
        <f t="shared" si="6"/>
        <v>0.59027777777777701</v>
      </c>
      <c r="B68" s="57" t="s">
        <v>12</v>
      </c>
      <c r="C68" s="58">
        <f t="shared" si="4"/>
        <v>0.59374999999999922</v>
      </c>
      <c r="D68" s="71"/>
      <c r="E68" s="379"/>
      <c r="F68" s="380"/>
      <c r="G68" s="381" t="s">
        <v>708</v>
      </c>
      <c r="H68" s="85"/>
      <c r="I68" s="100"/>
      <c r="J68" s="379"/>
      <c r="K68" s="380"/>
      <c r="L68" s="381" t="s">
        <v>711</v>
      </c>
      <c r="M68" s="85"/>
      <c r="N68" s="56">
        <f t="shared" si="7"/>
        <v>0.59027777777777701</v>
      </c>
      <c r="O68" s="57" t="s">
        <v>12</v>
      </c>
      <c r="P68" s="58">
        <f t="shared" si="5"/>
        <v>0.59374999999999922</v>
      </c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spans="1:27" s="67" customFormat="1" ht="17.100000000000001" customHeight="1">
      <c r="A69" s="56">
        <f t="shared" si="6"/>
        <v>0.59374999999999922</v>
      </c>
      <c r="B69" s="57" t="s">
        <v>12</v>
      </c>
      <c r="C69" s="58">
        <f t="shared" si="4"/>
        <v>0.59722222222222143</v>
      </c>
      <c r="D69" s="71"/>
      <c r="E69" s="85"/>
      <c r="F69" s="90" t="s">
        <v>14</v>
      </c>
      <c r="G69" s="381"/>
      <c r="H69" s="85"/>
      <c r="I69" s="100"/>
      <c r="J69" s="89" t="s">
        <v>13</v>
      </c>
      <c r="K69" s="90" t="s">
        <v>14</v>
      </c>
      <c r="L69" s="381"/>
      <c r="M69" s="85"/>
      <c r="N69" s="56">
        <f t="shared" si="7"/>
        <v>0.59374999999999922</v>
      </c>
      <c r="O69" s="57" t="s">
        <v>12</v>
      </c>
      <c r="P69" s="58">
        <f t="shared" si="5"/>
        <v>0.59722222222222143</v>
      </c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spans="1:27" s="67" customFormat="1" ht="17.100000000000001" customHeight="1">
      <c r="A70" s="56">
        <f t="shared" si="6"/>
        <v>0.59722222222222143</v>
      </c>
      <c r="B70" s="57" t="s">
        <v>12</v>
      </c>
      <c r="C70" s="58">
        <f t="shared" ref="C70:C101" si="8">A70+$Q$1</f>
        <v>0.60069444444444364</v>
      </c>
      <c r="D70" s="71"/>
      <c r="E70" s="85"/>
      <c r="F70" s="379" t="s">
        <v>710</v>
      </c>
      <c r="G70" s="381"/>
      <c r="H70" s="85"/>
      <c r="I70" s="100"/>
      <c r="J70" s="389" t="s">
        <v>714</v>
      </c>
      <c r="K70" s="379" t="s">
        <v>713</v>
      </c>
      <c r="L70" s="381"/>
      <c r="M70" s="85"/>
      <c r="N70" s="56">
        <f t="shared" si="7"/>
        <v>0.59722222222222143</v>
      </c>
      <c r="O70" s="57" t="s">
        <v>12</v>
      </c>
      <c r="P70" s="58">
        <f t="shared" ref="P70:P101" si="9">N70+$Q$1</f>
        <v>0.60069444444444364</v>
      </c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spans="1:27" s="67" customFormat="1" ht="17.100000000000001" customHeight="1">
      <c r="A71" s="56">
        <f t="shared" si="6"/>
        <v>0.60069444444444364</v>
      </c>
      <c r="B71" s="57" t="s">
        <v>12</v>
      </c>
      <c r="C71" s="58">
        <f t="shared" si="8"/>
        <v>0.60416666666666585</v>
      </c>
      <c r="D71" s="71"/>
      <c r="E71" s="85"/>
      <c r="F71" s="379"/>
      <c r="G71" s="381"/>
      <c r="H71" s="85"/>
      <c r="I71" s="100"/>
      <c r="J71" s="389"/>
      <c r="K71" s="379"/>
      <c r="L71" s="381"/>
      <c r="M71" s="85"/>
      <c r="N71" s="56">
        <f t="shared" si="7"/>
        <v>0.60069444444444364</v>
      </c>
      <c r="O71" s="57" t="s">
        <v>12</v>
      </c>
      <c r="P71" s="58">
        <f t="shared" si="9"/>
        <v>0.60416666666666585</v>
      </c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spans="1:27" s="67" customFormat="1" ht="17.100000000000001" customHeight="1">
      <c r="A72" s="56">
        <f t="shared" si="6"/>
        <v>0.60416666666666585</v>
      </c>
      <c r="B72" s="57" t="s">
        <v>12</v>
      </c>
      <c r="C72" s="58">
        <f t="shared" si="8"/>
        <v>0.60763888888888806</v>
      </c>
      <c r="D72" s="71"/>
      <c r="E72" s="85"/>
      <c r="F72" s="379"/>
      <c r="G72" s="90" t="s">
        <v>14</v>
      </c>
      <c r="H72" s="84" t="s">
        <v>708</v>
      </c>
      <c r="I72" s="100"/>
      <c r="J72" s="389"/>
      <c r="K72" s="379"/>
      <c r="L72" s="90" t="s">
        <v>14</v>
      </c>
      <c r="M72" s="84" t="s">
        <v>881</v>
      </c>
      <c r="N72" s="56">
        <f t="shared" si="7"/>
        <v>0.60416666666666585</v>
      </c>
      <c r="O72" s="57" t="s">
        <v>12</v>
      </c>
      <c r="P72" s="58">
        <f t="shared" si="9"/>
        <v>0.60763888888888806</v>
      </c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s="67" customFormat="1" ht="17.100000000000001" customHeight="1">
      <c r="A73" s="56">
        <f t="shared" si="6"/>
        <v>0.60763888888888806</v>
      </c>
      <c r="B73" s="57" t="s">
        <v>12</v>
      </c>
      <c r="C73" s="58">
        <f t="shared" si="8"/>
        <v>0.61111111111111027</v>
      </c>
      <c r="D73" s="69"/>
      <c r="E73" s="101" t="s">
        <v>16</v>
      </c>
      <c r="F73" s="85"/>
      <c r="G73" s="380" t="s">
        <v>709</v>
      </c>
      <c r="H73" s="86" t="s">
        <v>710</v>
      </c>
      <c r="I73" s="94"/>
      <c r="J73" s="101" t="s">
        <v>16</v>
      </c>
      <c r="K73" s="90" t="s">
        <v>14</v>
      </c>
      <c r="L73" s="380" t="s">
        <v>712</v>
      </c>
      <c r="M73" s="86" t="s">
        <v>713</v>
      </c>
      <c r="N73" s="56">
        <f t="shared" si="7"/>
        <v>0.60763888888888806</v>
      </c>
      <c r="O73" s="57" t="s">
        <v>12</v>
      </c>
      <c r="P73" s="58">
        <f t="shared" si="9"/>
        <v>0.61111111111111027</v>
      </c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spans="1:27" s="67" customFormat="1" ht="17.100000000000001" customHeight="1">
      <c r="A74" s="56">
        <f t="shared" si="6"/>
        <v>0.61111111111111027</v>
      </c>
      <c r="B74" s="57" t="s">
        <v>12</v>
      </c>
      <c r="C74" s="58">
        <f t="shared" si="8"/>
        <v>0.61458333333333248</v>
      </c>
      <c r="D74" s="69"/>
      <c r="E74" s="89" t="s">
        <v>13</v>
      </c>
      <c r="F74" s="85"/>
      <c r="G74" s="380"/>
      <c r="H74" s="85"/>
      <c r="I74" s="94"/>
      <c r="J74" s="89" t="s">
        <v>13</v>
      </c>
      <c r="K74" s="389" t="s">
        <v>714</v>
      </c>
      <c r="L74" s="380"/>
      <c r="M74" s="85"/>
      <c r="N74" s="56">
        <f t="shared" si="7"/>
        <v>0.61111111111111027</v>
      </c>
      <c r="O74" s="57" t="s">
        <v>12</v>
      </c>
      <c r="P74" s="58">
        <f t="shared" si="9"/>
        <v>0.61458333333333248</v>
      </c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spans="1:27" s="67" customFormat="1" ht="17.100000000000001" customHeight="1">
      <c r="A75" s="56">
        <f t="shared" si="6"/>
        <v>0.61458333333333248</v>
      </c>
      <c r="B75" s="57" t="s">
        <v>12</v>
      </c>
      <c r="C75" s="58">
        <f t="shared" si="8"/>
        <v>0.61805555555555469</v>
      </c>
      <c r="D75" s="72">
        <f>A75-TIME(0, 20, 0)</f>
        <v>0.60069444444444364</v>
      </c>
      <c r="E75" s="386" t="s">
        <v>835</v>
      </c>
      <c r="F75" s="85"/>
      <c r="G75" s="380"/>
      <c r="H75" s="85"/>
      <c r="I75" s="102">
        <f>A75-TIME(0, 20, 0)</f>
        <v>0.60069444444444364</v>
      </c>
      <c r="J75" s="386" t="s">
        <v>715</v>
      </c>
      <c r="K75" s="389"/>
      <c r="L75" s="380"/>
      <c r="M75" s="85"/>
      <c r="N75" s="56">
        <f t="shared" si="7"/>
        <v>0.61458333333333248</v>
      </c>
      <c r="O75" s="57" t="s">
        <v>12</v>
      </c>
      <c r="P75" s="58">
        <f t="shared" si="9"/>
        <v>0.61805555555555469</v>
      </c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spans="1:27" s="67" customFormat="1" ht="17.100000000000001" customHeight="1">
      <c r="A76" s="56">
        <f t="shared" si="6"/>
        <v>0.61805555555555469</v>
      </c>
      <c r="B76" s="57" t="s">
        <v>12</v>
      </c>
      <c r="C76" s="58">
        <f t="shared" si="8"/>
        <v>0.6215277777777769</v>
      </c>
      <c r="D76" s="70" t="s">
        <v>17</v>
      </c>
      <c r="E76" s="386"/>
      <c r="F76" s="85"/>
      <c r="G76" s="380"/>
      <c r="H76" s="85"/>
      <c r="I76" s="96" t="s">
        <v>544</v>
      </c>
      <c r="J76" s="386"/>
      <c r="K76" s="389"/>
      <c r="L76" s="380"/>
      <c r="M76" s="85"/>
      <c r="N76" s="56">
        <f t="shared" si="7"/>
        <v>0.61805555555555469</v>
      </c>
      <c r="O76" s="57" t="s">
        <v>12</v>
      </c>
      <c r="P76" s="58">
        <f t="shared" si="9"/>
        <v>0.6215277777777769</v>
      </c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spans="1:27" s="67" customFormat="1" ht="17.100000000000001" customHeight="1">
      <c r="A77" s="56">
        <f t="shared" si="6"/>
        <v>0.6215277777777769</v>
      </c>
      <c r="B77" s="57" t="s">
        <v>12</v>
      </c>
      <c r="C77" s="58">
        <f t="shared" si="8"/>
        <v>0.62499999999999911</v>
      </c>
      <c r="D77" s="70"/>
      <c r="E77" s="386"/>
      <c r="F77" s="101" t="s">
        <v>16</v>
      </c>
      <c r="G77" s="101" t="s">
        <v>16</v>
      </c>
      <c r="H77" s="91" t="s">
        <v>709</v>
      </c>
      <c r="I77" s="96"/>
      <c r="J77" s="386"/>
      <c r="K77" s="101" t="s">
        <v>16</v>
      </c>
      <c r="L77" s="101" t="s">
        <v>16</v>
      </c>
      <c r="M77" s="91" t="s">
        <v>712</v>
      </c>
      <c r="N77" s="56">
        <f t="shared" si="7"/>
        <v>0.6215277777777769</v>
      </c>
      <c r="O77" s="57" t="s">
        <v>12</v>
      </c>
      <c r="P77" s="58">
        <f t="shared" si="9"/>
        <v>0.62499999999999911</v>
      </c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spans="1:27" s="67" customFormat="1" ht="17.100000000000001" customHeight="1">
      <c r="A78" s="56">
        <f t="shared" si="6"/>
        <v>0.62499999999999911</v>
      </c>
      <c r="B78" s="57" t="s">
        <v>12</v>
      </c>
      <c r="C78" s="58">
        <f t="shared" si="8"/>
        <v>0.62847222222222132</v>
      </c>
      <c r="D78" s="70"/>
      <c r="E78" s="89" t="s">
        <v>13</v>
      </c>
      <c r="F78" s="90" t="s">
        <v>14</v>
      </c>
      <c r="G78" s="90" t="s">
        <v>14</v>
      </c>
      <c r="H78" s="85"/>
      <c r="I78" s="96"/>
      <c r="J78" s="89" t="s">
        <v>13</v>
      </c>
      <c r="K78" s="90" t="s">
        <v>14</v>
      </c>
      <c r="L78" s="90" t="s">
        <v>14</v>
      </c>
      <c r="M78" s="92" t="s">
        <v>714</v>
      </c>
      <c r="N78" s="56">
        <f t="shared" si="7"/>
        <v>0.62499999999999911</v>
      </c>
      <c r="O78" s="57" t="s">
        <v>12</v>
      </c>
      <c r="P78" s="58">
        <f t="shared" si="9"/>
        <v>0.62847222222222132</v>
      </c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spans="1:27" s="67" customFormat="1" ht="17.100000000000001" customHeight="1">
      <c r="A79" s="56">
        <f t="shared" si="6"/>
        <v>0.62847222222222132</v>
      </c>
      <c r="B79" s="57" t="s">
        <v>12</v>
      </c>
      <c r="C79" s="58">
        <f t="shared" si="8"/>
        <v>0.63194444444444353</v>
      </c>
      <c r="D79" s="70"/>
      <c r="E79" s="385" t="s">
        <v>836</v>
      </c>
      <c r="F79" s="386" t="s">
        <v>835</v>
      </c>
      <c r="G79" s="387" t="s">
        <v>812</v>
      </c>
      <c r="H79" s="85"/>
      <c r="I79" s="96"/>
      <c r="J79" s="385" t="s">
        <v>716</v>
      </c>
      <c r="K79" s="386" t="s">
        <v>715</v>
      </c>
      <c r="L79" s="387" t="s">
        <v>718</v>
      </c>
      <c r="M79" s="85"/>
      <c r="N79" s="56">
        <f t="shared" si="7"/>
        <v>0.62847222222222132</v>
      </c>
      <c r="O79" s="57" t="s">
        <v>12</v>
      </c>
      <c r="P79" s="58">
        <f t="shared" si="9"/>
        <v>0.63194444444444353</v>
      </c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spans="1:27" s="67" customFormat="1" ht="17.100000000000001" customHeight="1">
      <c r="A80" s="56">
        <f t="shared" si="6"/>
        <v>0.63194444444444353</v>
      </c>
      <c r="B80" s="57" t="s">
        <v>12</v>
      </c>
      <c r="C80" s="58">
        <f t="shared" si="8"/>
        <v>0.63541666666666574</v>
      </c>
      <c r="D80" s="70"/>
      <c r="E80" s="385"/>
      <c r="F80" s="386"/>
      <c r="G80" s="387"/>
      <c r="H80" s="85"/>
      <c r="I80" s="96"/>
      <c r="J80" s="385"/>
      <c r="K80" s="386"/>
      <c r="L80" s="387"/>
      <c r="M80" s="85"/>
      <c r="N80" s="56">
        <f t="shared" si="7"/>
        <v>0.63194444444444353</v>
      </c>
      <c r="O80" s="57" t="s">
        <v>12</v>
      </c>
      <c r="P80" s="58">
        <f t="shared" si="9"/>
        <v>0.63541666666666574</v>
      </c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spans="1:27" s="67" customFormat="1" ht="17.100000000000001" customHeight="1">
      <c r="A81" s="56">
        <f t="shared" si="6"/>
        <v>0.63541666666666574</v>
      </c>
      <c r="B81" s="57" t="s">
        <v>12</v>
      </c>
      <c r="C81" s="58">
        <f t="shared" si="8"/>
        <v>0.63888888888888795</v>
      </c>
      <c r="D81" s="70"/>
      <c r="E81" s="385"/>
      <c r="F81" s="386"/>
      <c r="G81" s="387"/>
      <c r="H81" s="85"/>
      <c r="I81" s="96"/>
      <c r="J81" s="385"/>
      <c r="K81" s="386"/>
      <c r="L81" s="387"/>
      <c r="M81" s="85"/>
      <c r="N81" s="56">
        <f t="shared" si="7"/>
        <v>0.63541666666666574</v>
      </c>
      <c r="O81" s="57" t="s">
        <v>12</v>
      </c>
      <c r="P81" s="58">
        <f t="shared" si="9"/>
        <v>0.63888888888888795</v>
      </c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spans="1:27" s="67" customFormat="1" ht="17.100000000000001" customHeight="1">
      <c r="A82" s="56">
        <f t="shared" si="6"/>
        <v>0.63888888888888795</v>
      </c>
      <c r="B82" s="57" t="s">
        <v>12</v>
      </c>
      <c r="C82" s="58">
        <f t="shared" si="8"/>
        <v>0.64236111111111016</v>
      </c>
      <c r="D82" s="70"/>
      <c r="E82" s="89" t="s">
        <v>13</v>
      </c>
      <c r="F82" s="90" t="s">
        <v>14</v>
      </c>
      <c r="G82" s="387"/>
      <c r="H82" s="85"/>
      <c r="I82" s="96"/>
      <c r="J82" s="89" t="s">
        <v>13</v>
      </c>
      <c r="K82" s="90" t="s">
        <v>14</v>
      </c>
      <c r="L82" s="387"/>
      <c r="M82" s="85"/>
      <c r="N82" s="56">
        <f t="shared" si="7"/>
        <v>0.63888888888888795</v>
      </c>
      <c r="O82" s="57" t="s">
        <v>12</v>
      </c>
      <c r="P82" s="58">
        <f t="shared" si="9"/>
        <v>0.64236111111111016</v>
      </c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spans="1:27" s="67" customFormat="1" ht="17.100000000000001" customHeight="1">
      <c r="A83" s="56">
        <f t="shared" si="6"/>
        <v>0.64236111111111016</v>
      </c>
      <c r="B83" s="57" t="s">
        <v>12</v>
      </c>
      <c r="C83" s="58">
        <f t="shared" si="8"/>
        <v>0.64583333333333237</v>
      </c>
      <c r="D83" s="70"/>
      <c r="E83" s="388" t="s">
        <v>837</v>
      </c>
      <c r="F83" s="385" t="s">
        <v>836</v>
      </c>
      <c r="G83" s="90" t="s">
        <v>14</v>
      </c>
      <c r="H83" s="85"/>
      <c r="I83" s="96"/>
      <c r="J83" s="388" t="s">
        <v>717</v>
      </c>
      <c r="K83" s="385" t="s">
        <v>716</v>
      </c>
      <c r="L83" s="90" t="s">
        <v>14</v>
      </c>
      <c r="M83" s="85"/>
      <c r="N83" s="56">
        <f t="shared" si="7"/>
        <v>0.64236111111111016</v>
      </c>
      <c r="O83" s="57" t="s">
        <v>12</v>
      </c>
      <c r="P83" s="58">
        <f t="shared" si="9"/>
        <v>0.64583333333333237</v>
      </c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spans="1:27" s="67" customFormat="1" ht="17.100000000000001" customHeight="1">
      <c r="A84" s="56">
        <f t="shared" si="6"/>
        <v>0.64583333333333237</v>
      </c>
      <c r="B84" s="57" t="s">
        <v>12</v>
      </c>
      <c r="C84" s="58">
        <f t="shared" si="8"/>
        <v>0.64930555555555458</v>
      </c>
      <c r="D84" s="70"/>
      <c r="E84" s="388"/>
      <c r="F84" s="385"/>
      <c r="G84" s="386" t="s">
        <v>719</v>
      </c>
      <c r="H84" s="85"/>
      <c r="I84" s="96"/>
      <c r="J84" s="388"/>
      <c r="K84" s="385"/>
      <c r="L84" s="386" t="s">
        <v>715</v>
      </c>
      <c r="M84" s="85"/>
      <c r="N84" s="56">
        <f t="shared" si="7"/>
        <v>0.64583333333333237</v>
      </c>
      <c r="O84" s="57" t="s">
        <v>12</v>
      </c>
      <c r="P84" s="58">
        <f t="shared" si="9"/>
        <v>0.64930555555555458</v>
      </c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spans="1:27" s="67" customFormat="1" ht="17.100000000000001" customHeight="1">
      <c r="A85" s="56">
        <f t="shared" si="6"/>
        <v>0.64930555555555458</v>
      </c>
      <c r="B85" s="57" t="s">
        <v>12</v>
      </c>
      <c r="C85" s="58">
        <f t="shared" si="8"/>
        <v>0.65277777777777679</v>
      </c>
      <c r="D85" s="70"/>
      <c r="E85" s="388"/>
      <c r="F85" s="385"/>
      <c r="G85" s="386"/>
      <c r="H85" s="85"/>
      <c r="I85" s="96"/>
      <c r="J85" s="388"/>
      <c r="K85" s="385"/>
      <c r="L85" s="386"/>
      <c r="M85" s="85"/>
      <c r="N85" s="56">
        <f t="shared" si="7"/>
        <v>0.64930555555555458</v>
      </c>
      <c r="O85" s="57" t="s">
        <v>12</v>
      </c>
      <c r="P85" s="58">
        <f t="shared" si="9"/>
        <v>0.65277777777777679</v>
      </c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spans="1:27" s="67" customFormat="1" ht="17.100000000000001" customHeight="1">
      <c r="A86" s="56">
        <f t="shared" si="6"/>
        <v>0.65277777777777679</v>
      </c>
      <c r="B86" s="57" t="s">
        <v>12</v>
      </c>
      <c r="C86" s="58">
        <f t="shared" si="8"/>
        <v>0.656249999999999</v>
      </c>
      <c r="D86" s="70"/>
      <c r="E86" s="89" t="s">
        <v>13</v>
      </c>
      <c r="F86" s="90" t="s">
        <v>14</v>
      </c>
      <c r="G86" s="386"/>
      <c r="H86" s="85"/>
      <c r="I86" s="96"/>
      <c r="J86" s="89" t="s">
        <v>13</v>
      </c>
      <c r="K86" s="90" t="s">
        <v>14</v>
      </c>
      <c r="L86" s="386"/>
      <c r="M86" s="85"/>
      <c r="N86" s="56">
        <f t="shared" si="7"/>
        <v>0.65277777777777679</v>
      </c>
      <c r="O86" s="57" t="s">
        <v>12</v>
      </c>
      <c r="P86" s="58">
        <f t="shared" si="9"/>
        <v>0.656249999999999</v>
      </c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spans="1:27" s="67" customFormat="1" ht="17.100000000000001" customHeight="1">
      <c r="A87" s="56">
        <f t="shared" si="6"/>
        <v>0.656249999999999</v>
      </c>
      <c r="B87" s="57" t="s">
        <v>12</v>
      </c>
      <c r="C87" s="58">
        <f t="shared" si="8"/>
        <v>0.65972222222222121</v>
      </c>
      <c r="D87" s="70"/>
      <c r="E87" s="387" t="s">
        <v>838</v>
      </c>
      <c r="F87" s="388" t="s">
        <v>837</v>
      </c>
      <c r="G87" s="386"/>
      <c r="H87" s="85"/>
      <c r="I87" s="96"/>
      <c r="J87" s="387" t="s">
        <v>718</v>
      </c>
      <c r="K87" s="388" t="s">
        <v>717</v>
      </c>
      <c r="L87" s="386"/>
      <c r="M87" s="85"/>
      <c r="N87" s="56">
        <f t="shared" si="7"/>
        <v>0.656249999999999</v>
      </c>
      <c r="O87" s="57" t="s">
        <v>12</v>
      </c>
      <c r="P87" s="58">
        <f t="shared" si="9"/>
        <v>0.65972222222222121</v>
      </c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spans="1:27" s="67" customFormat="1" ht="17.100000000000001" customHeight="1">
      <c r="A88" s="56">
        <f t="shared" si="6"/>
        <v>0.65972222222222121</v>
      </c>
      <c r="B88" s="57" t="s">
        <v>12</v>
      </c>
      <c r="C88" s="58">
        <f t="shared" si="8"/>
        <v>0.66319444444444342</v>
      </c>
      <c r="D88" s="70"/>
      <c r="E88" s="387"/>
      <c r="F88" s="388"/>
      <c r="G88" s="90" t="s">
        <v>14</v>
      </c>
      <c r="H88" s="95" t="s">
        <v>835</v>
      </c>
      <c r="I88" s="96"/>
      <c r="J88" s="387"/>
      <c r="K88" s="388"/>
      <c r="L88" s="90" t="s">
        <v>14</v>
      </c>
      <c r="M88" s="95" t="s">
        <v>715</v>
      </c>
      <c r="N88" s="56">
        <f t="shared" si="7"/>
        <v>0.65972222222222121</v>
      </c>
      <c r="O88" s="57" t="s">
        <v>12</v>
      </c>
      <c r="P88" s="58">
        <f t="shared" si="9"/>
        <v>0.66319444444444342</v>
      </c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spans="1:27" s="67" customFormat="1" ht="17.100000000000001" customHeight="1">
      <c r="A89" s="56">
        <f t="shared" si="6"/>
        <v>0.66319444444444342</v>
      </c>
      <c r="B89" s="57" t="s">
        <v>12</v>
      </c>
      <c r="C89" s="58">
        <f t="shared" si="8"/>
        <v>0.66666666666666563</v>
      </c>
      <c r="D89" s="70"/>
      <c r="E89" s="387"/>
      <c r="F89" s="388"/>
      <c r="G89" s="385" t="s">
        <v>810</v>
      </c>
      <c r="H89" s="85"/>
      <c r="I89" s="96"/>
      <c r="J89" s="387"/>
      <c r="K89" s="388"/>
      <c r="L89" s="385" t="s">
        <v>716</v>
      </c>
      <c r="M89" s="85"/>
      <c r="N89" s="56">
        <f t="shared" si="7"/>
        <v>0.66319444444444342</v>
      </c>
      <c r="O89" s="57" t="s">
        <v>12</v>
      </c>
      <c r="P89" s="58">
        <f t="shared" si="9"/>
        <v>0.66666666666666563</v>
      </c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spans="1:27" s="67" customFormat="1" ht="17.100000000000001" customHeight="1">
      <c r="A90" s="56">
        <f t="shared" si="6"/>
        <v>0.66666666666666563</v>
      </c>
      <c r="B90" s="57" t="s">
        <v>12</v>
      </c>
      <c r="C90" s="58">
        <f t="shared" si="8"/>
        <v>0.67013888888888784</v>
      </c>
      <c r="D90" s="69"/>
      <c r="E90" s="89" t="s">
        <v>13</v>
      </c>
      <c r="F90" s="90" t="s">
        <v>14</v>
      </c>
      <c r="G90" s="385"/>
      <c r="H90" s="85"/>
      <c r="I90" s="94"/>
      <c r="J90" s="101" t="s">
        <v>16</v>
      </c>
      <c r="K90" s="90" t="s">
        <v>14</v>
      </c>
      <c r="L90" s="385"/>
      <c r="M90" s="85"/>
      <c r="N90" s="56">
        <f t="shared" si="7"/>
        <v>0.66666666666666563</v>
      </c>
      <c r="O90" s="57" t="s">
        <v>12</v>
      </c>
      <c r="P90" s="58">
        <f t="shared" si="9"/>
        <v>0.67013888888888784</v>
      </c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spans="1:27" s="67" customFormat="1" ht="17.100000000000001" customHeight="1">
      <c r="A91" s="56">
        <f t="shared" si="6"/>
        <v>0.67013888888888784</v>
      </c>
      <c r="B91" s="57" t="s">
        <v>12</v>
      </c>
      <c r="C91" s="58">
        <f t="shared" si="8"/>
        <v>0.67361111111111005</v>
      </c>
      <c r="D91" s="69"/>
      <c r="E91" s="394" t="s">
        <v>839</v>
      </c>
      <c r="F91" s="387" t="s">
        <v>838</v>
      </c>
      <c r="G91" s="385"/>
      <c r="H91" s="85"/>
      <c r="I91" s="94"/>
      <c r="J91" s="89" t="s">
        <v>13</v>
      </c>
      <c r="K91" s="387" t="s">
        <v>718</v>
      </c>
      <c r="L91" s="385"/>
      <c r="M91" s="85"/>
      <c r="N91" s="56">
        <f t="shared" si="7"/>
        <v>0.67013888888888784</v>
      </c>
      <c r="O91" s="57" t="s">
        <v>12</v>
      </c>
      <c r="P91" s="58">
        <f t="shared" si="9"/>
        <v>0.67361111111111005</v>
      </c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spans="1:27" s="67" customFormat="1" ht="17.100000000000001" customHeight="1">
      <c r="A92" s="56">
        <f t="shared" si="6"/>
        <v>0.67361111111111005</v>
      </c>
      <c r="B92" s="57" t="s">
        <v>12</v>
      </c>
      <c r="C92" s="58">
        <f t="shared" si="8"/>
        <v>0.67708333333333226</v>
      </c>
      <c r="D92" s="69"/>
      <c r="E92" s="394"/>
      <c r="F92" s="387"/>
      <c r="G92" s="385"/>
      <c r="H92" s="85"/>
      <c r="I92" s="100">
        <f>A92-TIME(0, 20, 0)</f>
        <v>0.65972222222222121</v>
      </c>
      <c r="J92" s="381" t="s">
        <v>720</v>
      </c>
      <c r="K92" s="387"/>
      <c r="L92" s="385"/>
      <c r="M92" s="85"/>
      <c r="N92" s="56">
        <f t="shared" si="7"/>
        <v>0.67361111111111005</v>
      </c>
      <c r="O92" s="57" t="s">
        <v>12</v>
      </c>
      <c r="P92" s="58">
        <f t="shared" si="9"/>
        <v>0.67708333333333226</v>
      </c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spans="1:27" s="67" customFormat="1" ht="17.100000000000001" customHeight="1">
      <c r="A93" s="56">
        <f t="shared" si="6"/>
        <v>0.67708333333333226</v>
      </c>
      <c r="B93" s="57" t="s">
        <v>12</v>
      </c>
      <c r="C93" s="58">
        <f t="shared" si="8"/>
        <v>0.68055555555555447</v>
      </c>
      <c r="D93" s="69"/>
      <c r="E93" s="394"/>
      <c r="F93" s="387"/>
      <c r="G93" s="90" t="s">
        <v>14</v>
      </c>
      <c r="H93" s="97" t="s">
        <v>836</v>
      </c>
      <c r="I93" s="100" t="s">
        <v>545</v>
      </c>
      <c r="J93" s="381"/>
      <c r="K93" s="387"/>
      <c r="L93" s="90" t="s">
        <v>14</v>
      </c>
      <c r="M93" s="97" t="s">
        <v>716</v>
      </c>
      <c r="N93" s="56">
        <f t="shared" si="7"/>
        <v>0.67708333333333226</v>
      </c>
      <c r="O93" s="57" t="s">
        <v>12</v>
      </c>
      <c r="P93" s="58">
        <f t="shared" si="9"/>
        <v>0.68055555555555447</v>
      </c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spans="1:27" s="67" customFormat="1" ht="17.100000000000001" customHeight="1">
      <c r="A94" s="56">
        <f t="shared" si="6"/>
        <v>0.68055555555555447</v>
      </c>
      <c r="B94" s="57" t="s">
        <v>12</v>
      </c>
      <c r="C94" s="58">
        <f t="shared" si="8"/>
        <v>0.68402777777777668</v>
      </c>
      <c r="D94" s="69"/>
      <c r="E94" s="85"/>
      <c r="F94" s="90" t="s">
        <v>14</v>
      </c>
      <c r="G94" s="388" t="s">
        <v>811</v>
      </c>
      <c r="H94" s="98" t="s">
        <v>838</v>
      </c>
      <c r="I94" s="100"/>
      <c r="J94" s="381"/>
      <c r="K94" s="101" t="s">
        <v>16</v>
      </c>
      <c r="L94" s="388" t="s">
        <v>717</v>
      </c>
      <c r="M94" s="98" t="s">
        <v>718</v>
      </c>
      <c r="N94" s="56">
        <f t="shared" si="7"/>
        <v>0.68055555555555447</v>
      </c>
      <c r="O94" s="57" t="s">
        <v>12</v>
      </c>
      <c r="P94" s="58">
        <f t="shared" si="9"/>
        <v>0.68402777777777668</v>
      </c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spans="1:27" s="67" customFormat="1" ht="17.100000000000001" customHeight="1">
      <c r="A95" s="56">
        <f t="shared" si="6"/>
        <v>0.68402777777777668</v>
      </c>
      <c r="B95" s="57" t="s">
        <v>12</v>
      </c>
      <c r="C95" s="58">
        <f t="shared" si="8"/>
        <v>0.68749999999999889</v>
      </c>
      <c r="D95" s="69"/>
      <c r="E95" s="85"/>
      <c r="F95" s="394" t="s">
        <v>839</v>
      </c>
      <c r="G95" s="388"/>
      <c r="H95" s="85"/>
      <c r="I95" s="100"/>
      <c r="J95" s="89" t="s">
        <v>13</v>
      </c>
      <c r="K95" s="90" t="s">
        <v>14</v>
      </c>
      <c r="L95" s="388"/>
      <c r="M95" s="85"/>
      <c r="N95" s="56">
        <f t="shared" si="7"/>
        <v>0.68402777777777668</v>
      </c>
      <c r="O95" s="57" t="s">
        <v>12</v>
      </c>
      <c r="P95" s="58">
        <f t="shared" si="9"/>
        <v>0.68749999999999889</v>
      </c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spans="1:27" s="67" customFormat="1" ht="17.100000000000001" customHeight="1">
      <c r="A96" s="56">
        <f t="shared" si="6"/>
        <v>0.68749999999999889</v>
      </c>
      <c r="B96" s="57" t="s">
        <v>12</v>
      </c>
      <c r="C96" s="58">
        <f t="shared" si="8"/>
        <v>0.6909722222222211</v>
      </c>
      <c r="D96" s="69"/>
      <c r="E96" s="85"/>
      <c r="F96" s="394"/>
      <c r="G96" s="388"/>
      <c r="H96" s="85"/>
      <c r="I96" s="100"/>
      <c r="J96" s="380" t="s">
        <v>721</v>
      </c>
      <c r="K96" s="381" t="s">
        <v>720</v>
      </c>
      <c r="L96" s="388"/>
      <c r="M96" s="85"/>
      <c r="N96" s="56">
        <f t="shared" si="7"/>
        <v>0.68749999999999889</v>
      </c>
      <c r="O96" s="57" t="s">
        <v>12</v>
      </c>
      <c r="P96" s="58">
        <f t="shared" si="9"/>
        <v>0.6909722222222211</v>
      </c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spans="1:27" s="67" customFormat="1" ht="17.100000000000001" customHeight="1">
      <c r="A97" s="56">
        <f t="shared" si="6"/>
        <v>0.6909722222222211</v>
      </c>
      <c r="B97" s="57" t="s">
        <v>12</v>
      </c>
      <c r="C97" s="58">
        <f t="shared" si="8"/>
        <v>0.69444444444444331</v>
      </c>
      <c r="D97" s="69"/>
      <c r="E97" s="85"/>
      <c r="F97" s="394"/>
      <c r="G97" s="388"/>
      <c r="H97" s="85"/>
      <c r="I97" s="100"/>
      <c r="J97" s="380"/>
      <c r="K97" s="381"/>
      <c r="L97" s="388"/>
      <c r="M97" s="85"/>
      <c r="N97" s="56">
        <f t="shared" si="7"/>
        <v>0.6909722222222211</v>
      </c>
      <c r="O97" s="57" t="s">
        <v>12</v>
      </c>
      <c r="P97" s="58">
        <f t="shared" si="9"/>
        <v>0.69444444444444331</v>
      </c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spans="1:27" s="67" customFormat="1" ht="17.100000000000001" customHeight="1">
      <c r="A98" s="56">
        <f t="shared" si="6"/>
        <v>0.69444444444444331</v>
      </c>
      <c r="B98" s="57" t="s">
        <v>12</v>
      </c>
      <c r="C98" s="58">
        <f t="shared" si="8"/>
        <v>0.69791666666666552</v>
      </c>
      <c r="D98" s="69"/>
      <c r="E98" s="85"/>
      <c r="F98" s="398" t="s">
        <v>18</v>
      </c>
      <c r="G98" s="90" t="s">
        <v>14</v>
      </c>
      <c r="H98" s="99" t="s">
        <v>837</v>
      </c>
      <c r="I98" s="100"/>
      <c r="J98" s="380"/>
      <c r="K98" s="381"/>
      <c r="L98" s="101" t="s">
        <v>16</v>
      </c>
      <c r="M98" s="99" t="s">
        <v>717</v>
      </c>
      <c r="N98" s="56">
        <f t="shared" si="7"/>
        <v>0.69444444444444331</v>
      </c>
      <c r="O98" s="57" t="s">
        <v>12</v>
      </c>
      <c r="P98" s="58">
        <f t="shared" si="9"/>
        <v>0.69791666666666552</v>
      </c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spans="1:27" s="67" customFormat="1" ht="17.100000000000001" customHeight="1">
      <c r="A99" s="56">
        <f t="shared" si="6"/>
        <v>0.69791666666666552</v>
      </c>
      <c r="B99" s="57" t="s">
        <v>12</v>
      </c>
      <c r="C99" s="58">
        <f t="shared" si="8"/>
        <v>0.70138888888888773</v>
      </c>
      <c r="D99" s="69"/>
      <c r="E99" s="85"/>
      <c r="F99" s="399"/>
      <c r="G99" s="394" t="s">
        <v>813</v>
      </c>
      <c r="H99" s="85"/>
      <c r="I99" s="94"/>
      <c r="J99" s="85"/>
      <c r="K99" s="90" t="s">
        <v>14</v>
      </c>
      <c r="L99" s="90" t="s">
        <v>14</v>
      </c>
      <c r="M99" s="85"/>
      <c r="N99" s="56">
        <f t="shared" si="7"/>
        <v>0.69791666666666552</v>
      </c>
      <c r="O99" s="57" t="s">
        <v>12</v>
      </c>
      <c r="P99" s="58">
        <f t="shared" si="9"/>
        <v>0.70138888888888773</v>
      </c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spans="1:27" s="67" customFormat="1" ht="17.100000000000001" customHeight="1">
      <c r="A100" s="56">
        <f t="shared" si="6"/>
        <v>0.70138888888888773</v>
      </c>
      <c r="B100" s="57" t="s">
        <v>12</v>
      </c>
      <c r="C100" s="58">
        <f t="shared" si="8"/>
        <v>0.70486111111110994</v>
      </c>
      <c r="D100" s="69"/>
      <c r="E100" s="85"/>
      <c r="F100" s="400"/>
      <c r="G100" s="394"/>
      <c r="H100" s="85"/>
      <c r="I100" s="94"/>
      <c r="J100" s="85"/>
      <c r="K100" s="380" t="s">
        <v>721</v>
      </c>
      <c r="L100" s="381" t="s">
        <v>720</v>
      </c>
      <c r="M100" s="85"/>
      <c r="N100" s="56">
        <f t="shared" si="7"/>
        <v>0.70138888888888773</v>
      </c>
      <c r="O100" s="57" t="s">
        <v>12</v>
      </c>
      <c r="P100" s="58">
        <f t="shared" si="9"/>
        <v>0.70486111111110994</v>
      </c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spans="1:27" s="67" customFormat="1" ht="17.100000000000001" customHeight="1">
      <c r="A101" s="56">
        <f t="shared" si="6"/>
        <v>0.70486111111110994</v>
      </c>
      <c r="B101" s="57" t="s">
        <v>12</v>
      </c>
      <c r="C101" s="58">
        <f t="shared" si="8"/>
        <v>0.70833333333333215</v>
      </c>
      <c r="D101" s="69"/>
      <c r="E101" s="85"/>
      <c r="F101" s="85"/>
      <c r="G101" s="394"/>
      <c r="H101" s="85"/>
      <c r="I101" s="94"/>
      <c r="J101" s="85"/>
      <c r="K101" s="380"/>
      <c r="L101" s="381"/>
      <c r="M101" s="85"/>
      <c r="N101" s="56">
        <f t="shared" si="7"/>
        <v>0.70486111111110994</v>
      </c>
      <c r="O101" s="57" t="s">
        <v>12</v>
      </c>
      <c r="P101" s="58">
        <f t="shared" si="9"/>
        <v>0.70833333333333215</v>
      </c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spans="1:27" s="67" customFormat="1" ht="17.100000000000001" customHeight="1">
      <c r="A102" s="56">
        <f t="shared" si="6"/>
        <v>0.70833333333333215</v>
      </c>
      <c r="B102" s="57" t="s">
        <v>12</v>
      </c>
      <c r="C102" s="58">
        <f t="shared" ref="C102:C113" si="10">A102+$Q$1</f>
        <v>0.71180555555555436</v>
      </c>
      <c r="D102" s="69"/>
      <c r="E102" s="85"/>
      <c r="F102" s="85"/>
      <c r="G102" s="394"/>
      <c r="H102" s="85"/>
      <c r="I102" s="94"/>
      <c r="J102" s="85"/>
      <c r="K102" s="380"/>
      <c r="L102" s="381"/>
      <c r="M102" s="85"/>
      <c r="N102" s="56">
        <f t="shared" si="7"/>
        <v>0.70833333333333215</v>
      </c>
      <c r="O102" s="57" t="s">
        <v>12</v>
      </c>
      <c r="P102" s="58">
        <f t="shared" ref="P102:P113" si="11">N102+$Q$1</f>
        <v>0.71180555555555436</v>
      </c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spans="1:27" s="67" customFormat="1" ht="17.100000000000001" customHeight="1">
      <c r="A103" s="56">
        <f t="shared" si="6"/>
        <v>0.71180555555555436</v>
      </c>
      <c r="B103" s="57" t="s">
        <v>12</v>
      </c>
      <c r="C103" s="58">
        <f t="shared" si="10"/>
        <v>0.71527777777777657</v>
      </c>
      <c r="D103" s="69"/>
      <c r="E103" s="85"/>
      <c r="F103" s="85"/>
      <c r="G103" s="398" t="s">
        <v>18</v>
      </c>
      <c r="H103" s="103" t="s">
        <v>839</v>
      </c>
      <c r="I103" s="94"/>
      <c r="J103" s="85"/>
      <c r="K103" s="398" t="s">
        <v>18</v>
      </c>
      <c r="L103" s="381"/>
      <c r="M103" s="85"/>
      <c r="N103" s="56">
        <f t="shared" si="7"/>
        <v>0.71180555555555436</v>
      </c>
      <c r="O103" s="57" t="s">
        <v>12</v>
      </c>
      <c r="P103" s="58">
        <f t="shared" si="11"/>
        <v>0.71527777777777657</v>
      </c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spans="1:27" s="67" customFormat="1" ht="17.100000000000001" customHeight="1">
      <c r="A104" s="56">
        <f t="shared" si="6"/>
        <v>0.71527777777777657</v>
      </c>
      <c r="B104" s="57" t="s">
        <v>12</v>
      </c>
      <c r="C104" s="58">
        <f t="shared" si="10"/>
        <v>0.71874999999999878</v>
      </c>
      <c r="D104" s="69"/>
      <c r="E104" s="85"/>
      <c r="F104" s="85"/>
      <c r="G104" s="399"/>
      <c r="H104" s="85"/>
      <c r="I104" s="94"/>
      <c r="J104" s="85"/>
      <c r="K104" s="399"/>
      <c r="L104" s="90" t="s">
        <v>14</v>
      </c>
      <c r="M104" s="84" t="s">
        <v>720</v>
      </c>
      <c r="N104" s="56">
        <f t="shared" si="7"/>
        <v>0.71527777777777657</v>
      </c>
      <c r="O104" s="57" t="s">
        <v>12</v>
      </c>
      <c r="P104" s="58">
        <f t="shared" si="11"/>
        <v>0.71874999999999878</v>
      </c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spans="1:27" s="67" customFormat="1" ht="17.100000000000001" customHeight="1">
      <c r="A105" s="56">
        <f t="shared" si="6"/>
        <v>0.71874999999999878</v>
      </c>
      <c r="B105" s="57" t="s">
        <v>12</v>
      </c>
      <c r="C105" s="58">
        <f t="shared" si="10"/>
        <v>0.72222222222222099</v>
      </c>
      <c r="D105" s="69"/>
      <c r="E105" s="85"/>
      <c r="F105" s="85"/>
      <c r="G105" s="400"/>
      <c r="H105" s="85"/>
      <c r="I105" s="94"/>
      <c r="J105" s="85"/>
      <c r="K105" s="400"/>
      <c r="L105" s="380" t="s">
        <v>721</v>
      </c>
      <c r="M105" s="85"/>
      <c r="N105" s="56">
        <f t="shared" si="7"/>
        <v>0.71874999999999878</v>
      </c>
      <c r="O105" s="57" t="s">
        <v>12</v>
      </c>
      <c r="P105" s="58">
        <f t="shared" si="11"/>
        <v>0.72222222222222099</v>
      </c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spans="1:27" s="67" customFormat="1" ht="17.100000000000001" customHeight="1">
      <c r="A106" s="56">
        <f t="shared" si="6"/>
        <v>0.72222222222222099</v>
      </c>
      <c r="B106" s="57" t="s">
        <v>12</v>
      </c>
      <c r="C106" s="58">
        <f t="shared" si="10"/>
        <v>0.7256944444444432</v>
      </c>
      <c r="D106" s="69"/>
      <c r="E106" s="85"/>
      <c r="F106" s="85"/>
      <c r="G106" s="85"/>
      <c r="H106" s="85"/>
      <c r="I106" s="94"/>
      <c r="J106" s="85"/>
      <c r="K106" s="85"/>
      <c r="L106" s="380"/>
      <c r="M106" s="85"/>
      <c r="N106" s="56">
        <f t="shared" si="7"/>
        <v>0.72222222222222099</v>
      </c>
      <c r="O106" s="57" t="s">
        <v>12</v>
      </c>
      <c r="P106" s="58">
        <f t="shared" si="11"/>
        <v>0.7256944444444432</v>
      </c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spans="1:27" s="67" customFormat="1" ht="17.100000000000001" customHeight="1">
      <c r="A107" s="56">
        <f t="shared" si="6"/>
        <v>0.7256944444444432</v>
      </c>
      <c r="B107" s="57" t="s">
        <v>12</v>
      </c>
      <c r="C107" s="58">
        <f t="shared" si="10"/>
        <v>0.72916666666666541</v>
      </c>
      <c r="D107" s="69"/>
      <c r="E107" s="85"/>
      <c r="F107" s="85"/>
      <c r="G107" s="85"/>
      <c r="H107" s="85"/>
      <c r="I107" s="94"/>
      <c r="J107" s="85"/>
      <c r="K107" s="85"/>
      <c r="L107" s="380"/>
      <c r="M107" s="85"/>
      <c r="N107" s="56">
        <f t="shared" si="7"/>
        <v>0.7256944444444432</v>
      </c>
      <c r="O107" s="57" t="s">
        <v>12</v>
      </c>
      <c r="P107" s="58">
        <f t="shared" si="11"/>
        <v>0.72916666666666541</v>
      </c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spans="1:27" s="67" customFormat="1" ht="17.100000000000001" customHeight="1">
      <c r="A108" s="56">
        <f t="shared" si="6"/>
        <v>0.72916666666666541</v>
      </c>
      <c r="B108" s="57" t="s">
        <v>12</v>
      </c>
      <c r="C108" s="58">
        <f t="shared" si="10"/>
        <v>0.73263888888888762</v>
      </c>
      <c r="D108" s="69"/>
      <c r="E108" s="85"/>
      <c r="F108" s="85"/>
      <c r="G108" s="85"/>
      <c r="H108" s="85"/>
      <c r="I108" s="94"/>
      <c r="J108" s="85"/>
      <c r="K108" s="85"/>
      <c r="L108" s="380"/>
      <c r="M108" s="85"/>
      <c r="N108" s="56">
        <f t="shared" si="7"/>
        <v>0.72916666666666541</v>
      </c>
      <c r="O108" s="57" t="s">
        <v>12</v>
      </c>
      <c r="P108" s="58">
        <f t="shared" si="11"/>
        <v>0.73263888888888762</v>
      </c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spans="1:27" s="67" customFormat="1" ht="17.100000000000001" customHeight="1">
      <c r="A109" s="56">
        <f t="shared" si="6"/>
        <v>0.73263888888888762</v>
      </c>
      <c r="B109" s="57" t="s">
        <v>12</v>
      </c>
      <c r="C109" s="58">
        <f t="shared" si="10"/>
        <v>0.73611111111110983</v>
      </c>
      <c r="D109" s="69"/>
      <c r="E109" s="85"/>
      <c r="F109" s="85"/>
      <c r="G109" s="85"/>
      <c r="H109" s="85"/>
      <c r="I109" s="94"/>
      <c r="J109" s="85"/>
      <c r="K109" s="85"/>
      <c r="L109" s="398" t="s">
        <v>18</v>
      </c>
      <c r="M109" s="91" t="s">
        <v>721</v>
      </c>
      <c r="N109" s="56">
        <f t="shared" si="7"/>
        <v>0.73263888888888762</v>
      </c>
      <c r="O109" s="57" t="s">
        <v>12</v>
      </c>
      <c r="P109" s="58">
        <f t="shared" si="11"/>
        <v>0.73611111111110983</v>
      </c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spans="1:27" s="67" customFormat="1" ht="17.100000000000001" customHeight="1">
      <c r="A110" s="56">
        <f t="shared" si="6"/>
        <v>0.73611111111110983</v>
      </c>
      <c r="B110" s="57" t="s">
        <v>12</v>
      </c>
      <c r="C110" s="58">
        <f t="shared" si="10"/>
        <v>0.73958333333333204</v>
      </c>
      <c r="D110" s="69"/>
      <c r="E110" s="85"/>
      <c r="F110" s="85"/>
      <c r="G110" s="85"/>
      <c r="H110" s="85"/>
      <c r="I110" s="94"/>
      <c r="J110" s="85"/>
      <c r="K110" s="85"/>
      <c r="L110" s="399"/>
      <c r="M110" s="85"/>
      <c r="N110" s="56">
        <f t="shared" si="7"/>
        <v>0.73611111111110983</v>
      </c>
      <c r="O110" s="57" t="s">
        <v>12</v>
      </c>
      <c r="P110" s="58">
        <f t="shared" si="11"/>
        <v>0.73958333333333204</v>
      </c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spans="1:27" s="67" customFormat="1" ht="17.100000000000001" customHeight="1">
      <c r="A111" s="56">
        <f t="shared" si="6"/>
        <v>0.73958333333333204</v>
      </c>
      <c r="B111" s="57" t="s">
        <v>12</v>
      </c>
      <c r="C111" s="58">
        <f t="shared" si="10"/>
        <v>0.74305555555555425</v>
      </c>
      <c r="D111" s="69"/>
      <c r="E111" s="85"/>
      <c r="F111" s="85"/>
      <c r="G111" s="85"/>
      <c r="H111" s="85"/>
      <c r="I111" s="94"/>
      <c r="J111" s="85"/>
      <c r="K111" s="85"/>
      <c r="L111" s="400"/>
      <c r="M111" s="85"/>
      <c r="N111" s="56">
        <f t="shared" si="7"/>
        <v>0.73958333333333204</v>
      </c>
      <c r="O111" s="57" t="s">
        <v>12</v>
      </c>
      <c r="P111" s="58">
        <f t="shared" si="11"/>
        <v>0.74305555555555425</v>
      </c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spans="1:27" s="67" customFormat="1" ht="17.100000000000001" customHeight="1">
      <c r="A112" s="56">
        <f t="shared" si="6"/>
        <v>0.74305555555555425</v>
      </c>
      <c r="B112" s="57" t="s">
        <v>12</v>
      </c>
      <c r="C112" s="58">
        <f t="shared" si="10"/>
        <v>0.74652777777777646</v>
      </c>
      <c r="D112" s="56"/>
      <c r="E112" s="14"/>
      <c r="F112" s="14"/>
      <c r="G112" s="14"/>
      <c r="H112" s="14"/>
      <c r="I112" s="56"/>
      <c r="J112" s="14"/>
      <c r="K112" s="14"/>
      <c r="L112" s="14"/>
      <c r="M112" s="14"/>
      <c r="N112" s="56">
        <f t="shared" si="7"/>
        <v>0.74305555555555425</v>
      </c>
      <c r="O112" s="57" t="s">
        <v>12</v>
      </c>
      <c r="P112" s="58">
        <f t="shared" si="11"/>
        <v>0.74652777777777646</v>
      </c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spans="1:27" s="8" customFormat="1" ht="17.100000000000001" customHeight="1">
      <c r="A113" s="10">
        <f t="shared" ref="A113" si="12">C112</f>
        <v>0.74652777777777646</v>
      </c>
      <c r="B113" s="11" t="s">
        <v>12</v>
      </c>
      <c r="C113" s="12">
        <f t="shared" si="10"/>
        <v>0.74999999999999867</v>
      </c>
      <c r="D113" s="15"/>
      <c r="E113" s="16"/>
      <c r="F113" s="13"/>
      <c r="G113" s="13"/>
      <c r="H113" s="13"/>
      <c r="I113" s="15"/>
      <c r="J113" s="13"/>
      <c r="K113" s="13"/>
      <c r="L113" s="13"/>
      <c r="M113" s="13"/>
      <c r="N113" s="10">
        <f t="shared" ref="N113" si="13">P112</f>
        <v>0.74652777777777646</v>
      </c>
      <c r="O113" s="11" t="s">
        <v>12</v>
      </c>
      <c r="P113" s="12">
        <f t="shared" si="11"/>
        <v>0.74999999999999867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</sheetData>
  <mergeCells count="121">
    <mergeCell ref="L109:L111"/>
    <mergeCell ref="K103:K105"/>
    <mergeCell ref="L100:L103"/>
    <mergeCell ref="L105:L108"/>
    <mergeCell ref="A2:D2"/>
    <mergeCell ref="I3:I4"/>
    <mergeCell ref="I2:M2"/>
    <mergeCell ref="F98:F100"/>
    <mergeCell ref="G103:G105"/>
    <mergeCell ref="J92:J94"/>
    <mergeCell ref="J96:J98"/>
    <mergeCell ref="K96:K98"/>
    <mergeCell ref="K100:K102"/>
    <mergeCell ref="J75:J77"/>
    <mergeCell ref="J79:J81"/>
    <mergeCell ref="K79:K81"/>
    <mergeCell ref="J83:J85"/>
    <mergeCell ref="K83:K85"/>
    <mergeCell ref="L84:L87"/>
    <mergeCell ref="L89:L92"/>
    <mergeCell ref="L73:L76"/>
    <mergeCell ref="L16:L19"/>
    <mergeCell ref="J18:J20"/>
    <mergeCell ref="K18:K20"/>
    <mergeCell ref="L21:L24"/>
    <mergeCell ref="J22:J24"/>
    <mergeCell ref="K22:K24"/>
    <mergeCell ref="N3:P4"/>
    <mergeCell ref="A1:D1"/>
    <mergeCell ref="E1:M1"/>
    <mergeCell ref="G99:G102"/>
    <mergeCell ref="J6:J8"/>
    <mergeCell ref="J10:J12"/>
    <mergeCell ref="K10:K12"/>
    <mergeCell ref="J26:J28"/>
    <mergeCell ref="K26:K28"/>
    <mergeCell ref="G11:G14"/>
    <mergeCell ref="L6:L9"/>
    <mergeCell ref="K62:K64"/>
    <mergeCell ref="L63:L66"/>
    <mergeCell ref="J66:J68"/>
    <mergeCell ref="L68:L71"/>
    <mergeCell ref="L26:L29"/>
    <mergeCell ref="L31:L34"/>
    <mergeCell ref="J34:J36"/>
    <mergeCell ref="K34:K36"/>
    <mergeCell ref="J37:J56"/>
    <mergeCell ref="L36:L39"/>
    <mergeCell ref="L41:L44"/>
    <mergeCell ref="L45:L56"/>
    <mergeCell ref="K74:K76"/>
    <mergeCell ref="L58:L61"/>
    <mergeCell ref="J62:J64"/>
    <mergeCell ref="L11:L14"/>
    <mergeCell ref="E91:E93"/>
    <mergeCell ref="F91:F93"/>
    <mergeCell ref="L94:L97"/>
    <mergeCell ref="G94:G97"/>
    <mergeCell ref="F95:F97"/>
    <mergeCell ref="K91:K93"/>
    <mergeCell ref="F83:F85"/>
    <mergeCell ref="G84:G87"/>
    <mergeCell ref="J87:J89"/>
    <mergeCell ref="K87:K89"/>
    <mergeCell ref="E87:E89"/>
    <mergeCell ref="F87:F89"/>
    <mergeCell ref="G89:G92"/>
    <mergeCell ref="E75:E77"/>
    <mergeCell ref="L79:L82"/>
    <mergeCell ref="E79:E81"/>
    <mergeCell ref="F79:F81"/>
    <mergeCell ref="G79:G82"/>
    <mergeCell ref="E83:E85"/>
    <mergeCell ref="F70:F72"/>
    <mergeCell ref="J70:J72"/>
    <mergeCell ref="K70:K72"/>
    <mergeCell ref="G73:G76"/>
    <mergeCell ref="F62:F64"/>
    <mergeCell ref="E66:E68"/>
    <mergeCell ref="F66:F68"/>
    <mergeCell ref="K66:K68"/>
    <mergeCell ref="G68:G71"/>
    <mergeCell ref="E58:E60"/>
    <mergeCell ref="G58:G61"/>
    <mergeCell ref="E62:E64"/>
    <mergeCell ref="K38:K40"/>
    <mergeCell ref="K41:K60"/>
    <mergeCell ref="J58:J60"/>
    <mergeCell ref="F30:F32"/>
    <mergeCell ref="J30:J32"/>
    <mergeCell ref="K30:K32"/>
    <mergeCell ref="G31:G34"/>
    <mergeCell ref="E34:E36"/>
    <mergeCell ref="F34:F36"/>
    <mergeCell ref="G36:G39"/>
    <mergeCell ref="E37:E56"/>
    <mergeCell ref="F38:F40"/>
    <mergeCell ref="F41:F60"/>
    <mergeCell ref="G41:G44"/>
    <mergeCell ref="G45:G56"/>
    <mergeCell ref="E26:E28"/>
    <mergeCell ref="F26:F28"/>
    <mergeCell ref="G26:G29"/>
    <mergeCell ref="E30:E32"/>
    <mergeCell ref="E18:E20"/>
    <mergeCell ref="F18:F20"/>
    <mergeCell ref="G21:G24"/>
    <mergeCell ref="E22:E24"/>
    <mergeCell ref="F22:F24"/>
    <mergeCell ref="E14:E16"/>
    <mergeCell ref="F14:F16"/>
    <mergeCell ref="J14:J16"/>
    <mergeCell ref="K14:K16"/>
    <mergeCell ref="G16:G19"/>
    <mergeCell ref="E2:H2"/>
    <mergeCell ref="A3:C4"/>
    <mergeCell ref="D3:D4"/>
    <mergeCell ref="E6:E8"/>
    <mergeCell ref="G6:G9"/>
    <mergeCell ref="E10:E12"/>
    <mergeCell ref="F10:F12"/>
  </mergeCells>
  <phoneticPr fontId="2" type="noConversion"/>
  <pageMargins left="0.23622047244094491" right="0.23622047244094491" top="0.19685039370078741" bottom="0.19685039370078741" header="0.19685039370078741" footer="0.19685039370078741"/>
  <pageSetup paperSize="8" scale="3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13"/>
  <sheetViews>
    <sheetView showGridLines="0" zoomScale="85" zoomScaleNormal="85" workbookViewId="0">
      <selection activeCell="R17" sqref="R17"/>
    </sheetView>
  </sheetViews>
  <sheetFormatPr defaultColWidth="9" defaultRowHeight="15" customHeight="1" outlineLevelCol="1"/>
  <cols>
    <col min="1" max="1" width="6.25" style="8" bestFit="1" customWidth="1"/>
    <col min="2" max="2" width="2.875" style="7" bestFit="1" customWidth="1"/>
    <col min="3" max="3" width="6.25" style="8" bestFit="1" customWidth="1"/>
    <col min="4" max="4" width="13.875" style="8" bestFit="1" customWidth="1"/>
    <col min="5" max="7" width="24.375" style="7" customWidth="1"/>
    <col min="8" max="8" width="23.125" style="7" customWidth="1"/>
    <col min="9" max="9" width="13.875" style="8" bestFit="1" customWidth="1"/>
    <col min="10" max="12" width="24.375" style="7" customWidth="1"/>
    <col min="13" max="13" width="23.125" style="7" customWidth="1"/>
    <col min="14" max="14" width="6.25" style="8" hidden="1" customWidth="1" outlineLevel="1"/>
    <col min="15" max="15" width="2.875" style="7" hidden="1" customWidth="1" outlineLevel="1"/>
    <col min="16" max="16" width="6.25" style="8" hidden="1" customWidth="1" outlineLevel="1"/>
    <col min="17" max="17" width="20.625" style="7" hidden="1" customWidth="1" outlineLevel="1"/>
    <col min="18" max="18" width="20.625" style="7" customWidth="1" collapsed="1"/>
    <col min="19" max="26" width="20.625" style="7" customWidth="1"/>
    <col min="27" max="16384" width="9" style="9"/>
  </cols>
  <sheetData>
    <row r="1" spans="1:26" s="18" customFormat="1" ht="57" customHeight="1">
      <c r="A1" s="396" t="s">
        <v>851</v>
      </c>
      <c r="B1" s="396"/>
      <c r="C1" s="396"/>
      <c r="D1" s="396"/>
      <c r="E1" s="397" t="s">
        <v>850</v>
      </c>
      <c r="F1" s="397"/>
      <c r="G1" s="397"/>
      <c r="H1" s="397"/>
      <c r="I1" s="397"/>
      <c r="J1" s="397"/>
      <c r="K1" s="397"/>
      <c r="L1" s="397"/>
      <c r="M1" s="397"/>
      <c r="N1" s="3" t="s">
        <v>0</v>
      </c>
      <c r="O1" s="4">
        <v>20</v>
      </c>
      <c r="P1" s="3" t="s">
        <v>1</v>
      </c>
      <c r="Q1" s="3">
        <v>3.472222222222222E-3</v>
      </c>
      <c r="R1" s="1"/>
      <c r="S1" s="1"/>
      <c r="T1" s="1"/>
      <c r="U1" s="1"/>
      <c r="V1" s="1"/>
      <c r="W1" s="1"/>
      <c r="X1" s="1"/>
      <c r="Y1" s="1"/>
      <c r="Z1" s="1"/>
    </row>
    <row r="2" spans="1:26" s="18" customFormat="1" ht="15" customHeight="1">
      <c r="A2" s="429" t="s">
        <v>27</v>
      </c>
      <c r="B2" s="429"/>
      <c r="C2" s="429"/>
      <c r="D2" s="430"/>
      <c r="E2" s="407" t="s">
        <v>546</v>
      </c>
      <c r="F2" s="407"/>
      <c r="G2" s="407"/>
      <c r="H2" s="407"/>
      <c r="I2" s="6"/>
      <c r="J2" s="408" t="s">
        <v>547</v>
      </c>
      <c r="K2" s="408"/>
      <c r="L2" s="408"/>
      <c r="M2" s="40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2" customFormat="1" ht="15" customHeight="1">
      <c r="A3" s="395" t="s">
        <v>2</v>
      </c>
      <c r="B3" s="395"/>
      <c r="C3" s="395"/>
      <c r="D3" s="409" t="s">
        <v>3</v>
      </c>
      <c r="E3" s="21"/>
      <c r="F3" s="21" t="s">
        <v>20</v>
      </c>
      <c r="G3" s="21" t="s">
        <v>21</v>
      </c>
      <c r="H3" s="21"/>
      <c r="I3" s="409" t="s">
        <v>3</v>
      </c>
      <c r="J3" s="21"/>
      <c r="K3" s="21" t="s">
        <v>22</v>
      </c>
      <c r="L3" s="21" t="s">
        <v>23</v>
      </c>
      <c r="M3" s="21"/>
      <c r="N3" s="395" t="s">
        <v>2</v>
      </c>
      <c r="O3" s="395"/>
      <c r="P3" s="395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s="22" customFormat="1" ht="15" customHeight="1">
      <c r="A4" s="395"/>
      <c r="B4" s="395"/>
      <c r="C4" s="395"/>
      <c r="D4" s="409"/>
      <c r="E4" s="21" t="s">
        <v>8</v>
      </c>
      <c r="F4" s="21" t="s">
        <v>9</v>
      </c>
      <c r="G4" s="21" t="s">
        <v>10</v>
      </c>
      <c r="H4" s="21" t="s">
        <v>11</v>
      </c>
      <c r="I4" s="409"/>
      <c r="J4" s="21" t="s">
        <v>8</v>
      </c>
      <c r="K4" s="21" t="s">
        <v>9</v>
      </c>
      <c r="L4" s="21" t="s">
        <v>10</v>
      </c>
      <c r="M4" s="21" t="s">
        <v>11</v>
      </c>
      <c r="N4" s="395"/>
      <c r="O4" s="395"/>
      <c r="P4" s="395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>
      <c r="A5" s="10">
        <f>C5-TIME(0, 5, 0)</f>
        <v>0.37152777777777779</v>
      </c>
      <c r="B5" s="11" t="s">
        <v>12</v>
      </c>
      <c r="C5" s="12">
        <f>A6</f>
        <v>0.375</v>
      </c>
      <c r="D5" s="59"/>
      <c r="E5" s="65" t="s">
        <v>13</v>
      </c>
      <c r="F5" s="48"/>
      <c r="G5" s="66" t="s">
        <v>14</v>
      </c>
      <c r="H5" s="48"/>
      <c r="I5" s="59"/>
      <c r="J5" s="65" t="s">
        <v>13</v>
      </c>
      <c r="K5" s="48"/>
      <c r="L5" s="66" t="s">
        <v>14</v>
      </c>
      <c r="M5" s="48"/>
      <c r="N5" s="10">
        <f>P5-TIME(0, 5, 0)</f>
        <v>0.37152777777777779</v>
      </c>
      <c r="O5" s="11" t="s">
        <v>12</v>
      </c>
      <c r="P5" s="12">
        <f>N6</f>
        <v>0.375</v>
      </c>
    </row>
    <row r="6" spans="1:26" ht="15" customHeight="1">
      <c r="A6" s="10">
        <v>0.375</v>
      </c>
      <c r="B6" s="11" t="s">
        <v>12</v>
      </c>
      <c r="C6" s="12">
        <f t="shared" ref="C6:C37" si="0">A6+$Q$1</f>
        <v>0.37847222222222221</v>
      </c>
      <c r="D6" s="63">
        <f>A6-TIME(0, $O$1, 0)</f>
        <v>0.3611111111111111</v>
      </c>
      <c r="E6" s="410" t="s">
        <v>722</v>
      </c>
      <c r="F6" s="48"/>
      <c r="G6" s="411" t="s">
        <v>724</v>
      </c>
      <c r="H6" s="48"/>
      <c r="I6" s="63">
        <f>$A6-TIME(0, $O$1, 0)</f>
        <v>0.3611111111111111</v>
      </c>
      <c r="J6" s="410" t="s">
        <v>726</v>
      </c>
      <c r="K6" s="48"/>
      <c r="L6" s="412" t="s">
        <v>728</v>
      </c>
      <c r="M6" s="48"/>
      <c r="N6" s="10">
        <v>0.375</v>
      </c>
      <c r="O6" s="11" t="s">
        <v>12</v>
      </c>
      <c r="P6" s="12">
        <f t="shared" ref="P6:P37" si="1">N6+$Q$1</f>
        <v>0.37847222222222221</v>
      </c>
    </row>
    <row r="7" spans="1:26" ht="15" customHeight="1">
      <c r="A7" s="10">
        <f>C6</f>
        <v>0.37847222222222221</v>
      </c>
      <c r="B7" s="11" t="s">
        <v>12</v>
      </c>
      <c r="C7" s="12">
        <f t="shared" si="0"/>
        <v>0.38194444444444442</v>
      </c>
      <c r="D7" s="64" t="s">
        <v>541</v>
      </c>
      <c r="E7" s="410"/>
      <c r="F7" s="48"/>
      <c r="G7" s="411"/>
      <c r="H7" s="48"/>
      <c r="I7" s="64" t="s">
        <v>541</v>
      </c>
      <c r="J7" s="410"/>
      <c r="K7" s="48"/>
      <c r="L7" s="412"/>
      <c r="M7" s="48"/>
      <c r="N7" s="10">
        <f>P6</f>
        <v>0.37847222222222221</v>
      </c>
      <c r="O7" s="11" t="s">
        <v>12</v>
      </c>
      <c r="P7" s="12">
        <f t="shared" si="1"/>
        <v>0.38194444444444442</v>
      </c>
    </row>
    <row r="8" spans="1:26" ht="15" customHeight="1">
      <c r="A8" s="10">
        <f>C7</f>
        <v>0.38194444444444442</v>
      </c>
      <c r="B8" s="11" t="s">
        <v>12</v>
      </c>
      <c r="C8" s="12">
        <f t="shared" si="0"/>
        <v>0.38541666666666663</v>
      </c>
      <c r="D8" s="64"/>
      <c r="E8" s="410"/>
      <c r="F8" s="48"/>
      <c r="G8" s="411"/>
      <c r="H8" s="48"/>
      <c r="I8" s="64"/>
      <c r="J8" s="410"/>
      <c r="K8" s="48"/>
      <c r="L8" s="412"/>
      <c r="M8" s="48"/>
      <c r="N8" s="10">
        <f>P7</f>
        <v>0.38194444444444442</v>
      </c>
      <c r="O8" s="11" t="s">
        <v>12</v>
      </c>
      <c r="P8" s="12">
        <f t="shared" si="1"/>
        <v>0.38541666666666663</v>
      </c>
    </row>
    <row r="9" spans="1:26" ht="15" customHeight="1">
      <c r="A9" s="10">
        <f>C8</f>
        <v>0.38541666666666663</v>
      </c>
      <c r="B9" s="11" t="s">
        <v>12</v>
      </c>
      <c r="C9" s="12">
        <f t="shared" si="0"/>
        <v>0.38888888888888884</v>
      </c>
      <c r="D9" s="64"/>
      <c r="E9" s="65" t="s">
        <v>13</v>
      </c>
      <c r="F9" s="66" t="s">
        <v>14</v>
      </c>
      <c r="G9" s="411"/>
      <c r="H9" s="48"/>
      <c r="I9" s="64"/>
      <c r="J9" s="65" t="s">
        <v>13</v>
      </c>
      <c r="K9" s="66" t="s">
        <v>14</v>
      </c>
      <c r="L9" s="412"/>
      <c r="M9" s="48"/>
      <c r="N9" s="10">
        <f>P8</f>
        <v>0.38541666666666663</v>
      </c>
      <c r="O9" s="11" t="s">
        <v>12</v>
      </c>
      <c r="P9" s="12">
        <f t="shared" si="1"/>
        <v>0.38888888888888884</v>
      </c>
    </row>
    <row r="10" spans="1:26" ht="15" customHeight="1">
      <c r="A10" s="10">
        <f>C9</f>
        <v>0.38888888888888884</v>
      </c>
      <c r="B10" s="11" t="s">
        <v>12</v>
      </c>
      <c r="C10" s="12">
        <f t="shared" si="0"/>
        <v>0.39236111111111105</v>
      </c>
      <c r="D10" s="125"/>
      <c r="E10" s="414" t="s">
        <v>723</v>
      </c>
      <c r="F10" s="410" t="s">
        <v>722</v>
      </c>
      <c r="G10" s="66" t="s">
        <v>14</v>
      </c>
      <c r="H10" s="48"/>
      <c r="I10" s="125"/>
      <c r="J10" s="414" t="s">
        <v>727</v>
      </c>
      <c r="K10" s="410" t="s">
        <v>726</v>
      </c>
      <c r="L10" s="66" t="s">
        <v>14</v>
      </c>
      <c r="M10" s="48"/>
      <c r="N10" s="10">
        <f>P9</f>
        <v>0.38888888888888884</v>
      </c>
      <c r="O10" s="11" t="s">
        <v>12</v>
      </c>
      <c r="P10" s="12">
        <f t="shared" si="1"/>
        <v>0.39236111111111105</v>
      </c>
    </row>
    <row r="11" spans="1:26" ht="15" customHeight="1">
      <c r="A11" s="10">
        <f t="shared" ref="A11:A47" si="2">C10</f>
        <v>0.39236111111111105</v>
      </c>
      <c r="B11" s="11" t="s">
        <v>12</v>
      </c>
      <c r="C11" s="12">
        <f t="shared" si="0"/>
        <v>0.39583333333333326</v>
      </c>
      <c r="D11" s="125"/>
      <c r="E11" s="414"/>
      <c r="F11" s="410"/>
      <c r="G11" s="413" t="s">
        <v>725</v>
      </c>
      <c r="H11" s="48"/>
      <c r="I11" s="125"/>
      <c r="J11" s="414"/>
      <c r="K11" s="410"/>
      <c r="L11" s="411" t="s">
        <v>729</v>
      </c>
      <c r="M11" s="48"/>
      <c r="N11" s="10">
        <f t="shared" ref="N11:N47" si="3">P10</f>
        <v>0.39236111111111105</v>
      </c>
      <c r="O11" s="11" t="s">
        <v>12</v>
      </c>
      <c r="P11" s="12">
        <f t="shared" si="1"/>
        <v>0.39583333333333326</v>
      </c>
    </row>
    <row r="12" spans="1:26" ht="15" customHeight="1">
      <c r="A12" s="10">
        <f t="shared" si="2"/>
        <v>0.39583333333333326</v>
      </c>
      <c r="B12" s="11" t="s">
        <v>12</v>
      </c>
      <c r="C12" s="12">
        <f t="shared" si="0"/>
        <v>0.39930555555555547</v>
      </c>
      <c r="D12" s="125"/>
      <c r="E12" s="414"/>
      <c r="F12" s="410"/>
      <c r="G12" s="413"/>
      <c r="H12" s="48"/>
      <c r="I12" s="125"/>
      <c r="J12" s="414"/>
      <c r="K12" s="410"/>
      <c r="L12" s="411"/>
      <c r="M12" s="48"/>
      <c r="N12" s="10">
        <f t="shared" si="3"/>
        <v>0.39583333333333326</v>
      </c>
      <c r="O12" s="11" t="s">
        <v>12</v>
      </c>
      <c r="P12" s="12">
        <f t="shared" si="1"/>
        <v>0.39930555555555547</v>
      </c>
    </row>
    <row r="13" spans="1:26" ht="15" customHeight="1">
      <c r="A13" s="10">
        <f t="shared" si="2"/>
        <v>0.39930555555555547</v>
      </c>
      <c r="B13" s="11" t="s">
        <v>12</v>
      </c>
      <c r="C13" s="12">
        <f t="shared" si="0"/>
        <v>0.40277777777777768</v>
      </c>
      <c r="D13" s="125"/>
      <c r="E13" s="65" t="s">
        <v>13</v>
      </c>
      <c r="F13" s="66" t="s">
        <v>14</v>
      </c>
      <c r="G13" s="413"/>
      <c r="H13" s="48"/>
      <c r="I13" s="125"/>
      <c r="J13" s="65" t="s">
        <v>13</v>
      </c>
      <c r="K13" s="66" t="s">
        <v>14</v>
      </c>
      <c r="L13" s="411"/>
      <c r="M13" s="48"/>
      <c r="N13" s="10">
        <f t="shared" si="3"/>
        <v>0.39930555555555547</v>
      </c>
      <c r="O13" s="11" t="s">
        <v>12</v>
      </c>
      <c r="P13" s="12">
        <f t="shared" si="1"/>
        <v>0.40277777777777768</v>
      </c>
    </row>
    <row r="14" spans="1:26" ht="15" customHeight="1">
      <c r="A14" s="10">
        <f t="shared" si="2"/>
        <v>0.40277777777777768</v>
      </c>
      <c r="B14" s="11" t="s">
        <v>12</v>
      </c>
      <c r="C14" s="12">
        <f t="shared" si="0"/>
        <v>0.40624999999999989</v>
      </c>
      <c r="D14" s="125"/>
      <c r="E14" s="411" t="s">
        <v>724</v>
      </c>
      <c r="F14" s="414" t="s">
        <v>723</v>
      </c>
      <c r="G14" s="413"/>
      <c r="H14" s="48"/>
      <c r="I14" s="125"/>
      <c r="J14" s="412" t="s">
        <v>728</v>
      </c>
      <c r="K14" s="414" t="s">
        <v>727</v>
      </c>
      <c r="L14" s="411"/>
      <c r="M14" s="48"/>
      <c r="N14" s="10">
        <f t="shared" si="3"/>
        <v>0.40277777777777768</v>
      </c>
      <c r="O14" s="11" t="s">
        <v>12</v>
      </c>
      <c r="P14" s="12">
        <f t="shared" si="1"/>
        <v>0.40624999999999989</v>
      </c>
    </row>
    <row r="15" spans="1:26" ht="15" customHeight="1">
      <c r="A15" s="10">
        <f t="shared" si="2"/>
        <v>0.40624999999999989</v>
      </c>
      <c r="B15" s="11" t="s">
        <v>12</v>
      </c>
      <c r="C15" s="12">
        <f t="shared" si="0"/>
        <v>0.4097222222222221</v>
      </c>
      <c r="D15" s="125"/>
      <c r="E15" s="411"/>
      <c r="F15" s="414"/>
      <c r="G15" s="66" t="s">
        <v>14</v>
      </c>
      <c r="H15" s="48"/>
      <c r="I15" s="125"/>
      <c r="J15" s="412"/>
      <c r="K15" s="414"/>
      <c r="L15" s="66" t="s">
        <v>14</v>
      </c>
      <c r="M15" s="48"/>
      <c r="N15" s="10">
        <f t="shared" si="3"/>
        <v>0.40624999999999989</v>
      </c>
      <c r="O15" s="11" t="s">
        <v>12</v>
      </c>
      <c r="P15" s="12">
        <f t="shared" si="1"/>
        <v>0.4097222222222221</v>
      </c>
    </row>
    <row r="16" spans="1:26" ht="15" customHeight="1">
      <c r="A16" s="10">
        <f t="shared" si="2"/>
        <v>0.4097222222222221</v>
      </c>
      <c r="B16" s="11" t="s">
        <v>12</v>
      </c>
      <c r="C16" s="12">
        <f t="shared" si="0"/>
        <v>0.41319444444444431</v>
      </c>
      <c r="D16" s="125"/>
      <c r="E16" s="411"/>
      <c r="F16" s="414"/>
      <c r="G16" s="410" t="s">
        <v>722</v>
      </c>
      <c r="H16" s="48"/>
      <c r="I16" s="125"/>
      <c r="J16" s="412"/>
      <c r="K16" s="414"/>
      <c r="L16" s="410" t="s">
        <v>726</v>
      </c>
      <c r="M16" s="48"/>
      <c r="N16" s="10">
        <f t="shared" si="3"/>
        <v>0.4097222222222221</v>
      </c>
      <c r="O16" s="11" t="s">
        <v>12</v>
      </c>
      <c r="P16" s="12">
        <f t="shared" si="1"/>
        <v>0.41319444444444431</v>
      </c>
    </row>
    <row r="17" spans="1:16" ht="15" customHeight="1">
      <c r="A17" s="10">
        <f t="shared" si="2"/>
        <v>0.41319444444444431</v>
      </c>
      <c r="B17" s="11" t="s">
        <v>12</v>
      </c>
      <c r="C17" s="12">
        <f t="shared" si="0"/>
        <v>0.41666666666666652</v>
      </c>
      <c r="D17" s="125"/>
      <c r="E17" s="65" t="s">
        <v>13</v>
      </c>
      <c r="F17" s="66" t="s">
        <v>14</v>
      </c>
      <c r="G17" s="410"/>
      <c r="H17" s="48"/>
      <c r="I17" s="125"/>
      <c r="J17" s="65" t="s">
        <v>13</v>
      </c>
      <c r="K17" s="66" t="s">
        <v>14</v>
      </c>
      <c r="L17" s="410"/>
      <c r="M17" s="48"/>
      <c r="N17" s="10">
        <f t="shared" si="3"/>
        <v>0.41319444444444431</v>
      </c>
      <c r="O17" s="11" t="s">
        <v>12</v>
      </c>
      <c r="P17" s="12">
        <f t="shared" si="1"/>
        <v>0.41666666666666652</v>
      </c>
    </row>
    <row r="18" spans="1:16" ht="15" customHeight="1">
      <c r="A18" s="10">
        <f t="shared" si="2"/>
        <v>0.41666666666666652</v>
      </c>
      <c r="B18" s="11" t="s">
        <v>12</v>
      </c>
      <c r="C18" s="12">
        <f t="shared" si="0"/>
        <v>0.42013888888888873</v>
      </c>
      <c r="D18" s="125"/>
      <c r="E18" s="413" t="s">
        <v>725</v>
      </c>
      <c r="F18" s="411" t="s">
        <v>724</v>
      </c>
      <c r="G18" s="410"/>
      <c r="H18" s="48"/>
      <c r="I18" s="125"/>
      <c r="J18" s="411" t="s">
        <v>729</v>
      </c>
      <c r="K18" s="412" t="s">
        <v>728</v>
      </c>
      <c r="L18" s="410"/>
      <c r="M18" s="48"/>
      <c r="N18" s="10">
        <f t="shared" si="3"/>
        <v>0.41666666666666652</v>
      </c>
      <c r="O18" s="11" t="s">
        <v>12</v>
      </c>
      <c r="P18" s="12">
        <f t="shared" si="1"/>
        <v>0.42013888888888873</v>
      </c>
    </row>
    <row r="19" spans="1:16" ht="15" customHeight="1">
      <c r="A19" s="10">
        <f t="shared" si="2"/>
        <v>0.42013888888888873</v>
      </c>
      <c r="B19" s="11" t="s">
        <v>12</v>
      </c>
      <c r="C19" s="12">
        <f t="shared" si="0"/>
        <v>0.42361111111111094</v>
      </c>
      <c r="D19" s="125"/>
      <c r="E19" s="413"/>
      <c r="F19" s="411"/>
      <c r="G19" s="410"/>
      <c r="H19" s="48"/>
      <c r="I19" s="125"/>
      <c r="J19" s="411"/>
      <c r="K19" s="412"/>
      <c r="L19" s="410"/>
      <c r="M19" s="48"/>
      <c r="N19" s="10">
        <f t="shared" si="3"/>
        <v>0.42013888888888873</v>
      </c>
      <c r="O19" s="11" t="s">
        <v>12</v>
      </c>
      <c r="P19" s="12">
        <f t="shared" si="1"/>
        <v>0.42361111111111094</v>
      </c>
    </row>
    <row r="20" spans="1:16" ht="15" customHeight="1">
      <c r="A20" s="10">
        <f t="shared" si="2"/>
        <v>0.42361111111111094</v>
      </c>
      <c r="B20" s="11" t="s">
        <v>12</v>
      </c>
      <c r="C20" s="12">
        <f t="shared" si="0"/>
        <v>0.42708333333333315</v>
      </c>
      <c r="D20" s="126"/>
      <c r="E20" s="413"/>
      <c r="F20" s="411"/>
      <c r="G20" s="66" t="s">
        <v>14</v>
      </c>
      <c r="H20" s="47" t="s">
        <v>722</v>
      </c>
      <c r="I20" s="126"/>
      <c r="J20" s="411"/>
      <c r="K20" s="412"/>
      <c r="L20" s="66" t="s">
        <v>14</v>
      </c>
      <c r="M20" s="47" t="s">
        <v>726</v>
      </c>
      <c r="N20" s="10">
        <f t="shared" si="3"/>
        <v>0.42361111111111094</v>
      </c>
      <c r="O20" s="11" t="s">
        <v>12</v>
      </c>
      <c r="P20" s="12">
        <f t="shared" si="1"/>
        <v>0.42708333333333315</v>
      </c>
    </row>
    <row r="21" spans="1:16" ht="15" customHeight="1">
      <c r="A21" s="10">
        <f t="shared" si="2"/>
        <v>0.42708333333333315</v>
      </c>
      <c r="B21" s="11" t="s">
        <v>12</v>
      </c>
      <c r="C21" s="12">
        <f t="shared" si="0"/>
        <v>0.43055555555555536</v>
      </c>
      <c r="D21" s="104"/>
      <c r="E21" s="65" t="s">
        <v>13</v>
      </c>
      <c r="F21" s="66" t="s">
        <v>14</v>
      </c>
      <c r="G21" s="414" t="s">
        <v>723</v>
      </c>
      <c r="H21" s="355" t="s">
        <v>724</v>
      </c>
      <c r="I21" s="104"/>
      <c r="J21" s="65" t="s">
        <v>13</v>
      </c>
      <c r="K21" s="66" t="s">
        <v>14</v>
      </c>
      <c r="L21" s="414" t="s">
        <v>727</v>
      </c>
      <c r="M21" s="49" t="s">
        <v>728</v>
      </c>
      <c r="N21" s="10">
        <f t="shared" si="3"/>
        <v>0.42708333333333315</v>
      </c>
      <c r="O21" s="11" t="s">
        <v>12</v>
      </c>
      <c r="P21" s="12">
        <f t="shared" si="1"/>
        <v>0.43055555555555536</v>
      </c>
    </row>
    <row r="22" spans="1:16" ht="15" customHeight="1">
      <c r="A22" s="10">
        <f t="shared" si="2"/>
        <v>0.43055555555555536</v>
      </c>
      <c r="B22" s="11" t="s">
        <v>12</v>
      </c>
      <c r="C22" s="12">
        <f t="shared" si="0"/>
        <v>0.43402777777777757</v>
      </c>
      <c r="D22" s="70">
        <f>A22-TIME(0, $O$1, 0)</f>
        <v>0.41666666666666646</v>
      </c>
      <c r="E22" s="415" t="s">
        <v>730</v>
      </c>
      <c r="F22" s="413" t="s">
        <v>725</v>
      </c>
      <c r="G22" s="414"/>
      <c r="H22" s="48"/>
      <c r="I22" s="70">
        <f>$A22-TIME(0, $O$1, 0)</f>
        <v>0.41666666666666646</v>
      </c>
      <c r="J22" s="415" t="s">
        <v>734</v>
      </c>
      <c r="K22" s="411" t="s">
        <v>729</v>
      </c>
      <c r="L22" s="414"/>
      <c r="M22" s="48"/>
      <c r="N22" s="10">
        <f t="shared" si="3"/>
        <v>0.43055555555555536</v>
      </c>
      <c r="O22" s="11" t="s">
        <v>12</v>
      </c>
      <c r="P22" s="12">
        <f t="shared" si="1"/>
        <v>0.43402777777777757</v>
      </c>
    </row>
    <row r="23" spans="1:16" ht="15" customHeight="1">
      <c r="A23" s="10">
        <f t="shared" si="2"/>
        <v>0.43402777777777757</v>
      </c>
      <c r="B23" s="11" t="s">
        <v>12</v>
      </c>
      <c r="C23" s="12">
        <f t="shared" si="0"/>
        <v>0.43749999999999978</v>
      </c>
      <c r="D23" s="70" t="s">
        <v>542</v>
      </c>
      <c r="E23" s="415"/>
      <c r="F23" s="413"/>
      <c r="G23" s="414"/>
      <c r="H23" s="48"/>
      <c r="I23" s="70" t="s">
        <v>542</v>
      </c>
      <c r="J23" s="415"/>
      <c r="K23" s="411"/>
      <c r="L23" s="414"/>
      <c r="M23" s="48"/>
      <c r="N23" s="10">
        <f t="shared" si="3"/>
        <v>0.43402777777777757</v>
      </c>
      <c r="O23" s="11" t="s">
        <v>12</v>
      </c>
      <c r="P23" s="12">
        <f t="shared" si="1"/>
        <v>0.43749999999999978</v>
      </c>
    </row>
    <row r="24" spans="1:16" ht="15" customHeight="1">
      <c r="A24" s="10">
        <f t="shared" si="2"/>
        <v>0.43749999999999978</v>
      </c>
      <c r="B24" s="11" t="s">
        <v>12</v>
      </c>
      <c r="C24" s="12">
        <f t="shared" si="0"/>
        <v>0.44097222222222199</v>
      </c>
      <c r="D24" s="106"/>
      <c r="E24" s="415"/>
      <c r="F24" s="413"/>
      <c r="G24" s="414"/>
      <c r="H24" s="48"/>
      <c r="I24" s="106"/>
      <c r="J24" s="415"/>
      <c r="K24" s="411"/>
      <c r="L24" s="414"/>
      <c r="M24" s="48"/>
      <c r="N24" s="10">
        <f t="shared" si="3"/>
        <v>0.43749999999999978</v>
      </c>
      <c r="O24" s="11" t="s">
        <v>12</v>
      </c>
      <c r="P24" s="12">
        <f t="shared" si="1"/>
        <v>0.44097222222222199</v>
      </c>
    </row>
    <row r="25" spans="1:16" ht="15" customHeight="1">
      <c r="A25" s="10">
        <f t="shared" si="2"/>
        <v>0.44097222222222199</v>
      </c>
      <c r="B25" s="11" t="s">
        <v>12</v>
      </c>
      <c r="C25" s="12">
        <f t="shared" si="0"/>
        <v>0.4444444444444442</v>
      </c>
      <c r="D25" s="106"/>
      <c r="E25" s="65" t="s">
        <v>13</v>
      </c>
      <c r="F25" s="66" t="s">
        <v>14</v>
      </c>
      <c r="G25" s="66" t="s">
        <v>14</v>
      </c>
      <c r="H25" s="50" t="s">
        <v>723</v>
      </c>
      <c r="I25" s="106"/>
      <c r="J25" s="65" t="s">
        <v>13</v>
      </c>
      <c r="K25" s="66" t="s">
        <v>14</v>
      </c>
      <c r="L25" s="66" t="s">
        <v>14</v>
      </c>
      <c r="M25" s="50" t="s">
        <v>727</v>
      </c>
      <c r="N25" s="10">
        <f t="shared" si="3"/>
        <v>0.44097222222222199</v>
      </c>
      <c r="O25" s="11" t="s">
        <v>12</v>
      </c>
      <c r="P25" s="12">
        <f t="shared" si="1"/>
        <v>0.4444444444444442</v>
      </c>
    </row>
    <row r="26" spans="1:16" ht="15" customHeight="1">
      <c r="A26" s="10">
        <f t="shared" si="2"/>
        <v>0.4444444444444442</v>
      </c>
      <c r="B26" s="11" t="s">
        <v>12</v>
      </c>
      <c r="C26" s="12">
        <f t="shared" si="0"/>
        <v>0.44791666666666641</v>
      </c>
      <c r="D26" s="106"/>
      <c r="E26" s="418" t="s">
        <v>731</v>
      </c>
      <c r="F26" s="415" t="s">
        <v>730</v>
      </c>
      <c r="G26" s="416" t="s">
        <v>733</v>
      </c>
      <c r="H26" s="51" t="s">
        <v>725</v>
      </c>
      <c r="I26" s="106"/>
      <c r="J26" s="418" t="s">
        <v>735</v>
      </c>
      <c r="K26" s="415" t="s">
        <v>734</v>
      </c>
      <c r="L26" s="416" t="s">
        <v>737</v>
      </c>
      <c r="M26" s="355" t="s">
        <v>729</v>
      </c>
      <c r="N26" s="10">
        <f t="shared" si="3"/>
        <v>0.4444444444444442</v>
      </c>
      <c r="O26" s="11" t="s">
        <v>12</v>
      </c>
      <c r="P26" s="12">
        <f t="shared" si="1"/>
        <v>0.44791666666666641</v>
      </c>
    </row>
    <row r="27" spans="1:16" ht="15" customHeight="1">
      <c r="A27" s="10">
        <f t="shared" si="2"/>
        <v>0.44791666666666641</v>
      </c>
      <c r="B27" s="11" t="s">
        <v>12</v>
      </c>
      <c r="C27" s="12">
        <f t="shared" si="0"/>
        <v>0.45138888888888862</v>
      </c>
      <c r="D27" s="106"/>
      <c r="E27" s="418"/>
      <c r="F27" s="415"/>
      <c r="G27" s="416"/>
      <c r="H27" s="48"/>
      <c r="I27" s="106"/>
      <c r="J27" s="418"/>
      <c r="K27" s="415"/>
      <c r="L27" s="416"/>
      <c r="M27" s="48"/>
      <c r="N27" s="10">
        <f t="shared" si="3"/>
        <v>0.44791666666666641</v>
      </c>
      <c r="O27" s="11" t="s">
        <v>12</v>
      </c>
      <c r="P27" s="12">
        <f t="shared" si="1"/>
        <v>0.45138888888888862</v>
      </c>
    </row>
    <row r="28" spans="1:16" ht="15" customHeight="1">
      <c r="A28" s="10">
        <f t="shared" si="2"/>
        <v>0.45138888888888862</v>
      </c>
      <c r="B28" s="11" t="s">
        <v>12</v>
      </c>
      <c r="C28" s="12">
        <f t="shared" si="0"/>
        <v>0.45486111111111083</v>
      </c>
      <c r="D28" s="106"/>
      <c r="E28" s="418"/>
      <c r="F28" s="415"/>
      <c r="G28" s="416"/>
      <c r="H28" s="48"/>
      <c r="I28" s="106"/>
      <c r="J28" s="418"/>
      <c r="K28" s="415"/>
      <c r="L28" s="416"/>
      <c r="M28" s="48"/>
      <c r="N28" s="10">
        <f t="shared" si="3"/>
        <v>0.45138888888888862</v>
      </c>
      <c r="O28" s="11" t="s">
        <v>12</v>
      </c>
      <c r="P28" s="12">
        <f t="shared" si="1"/>
        <v>0.45486111111111083</v>
      </c>
    </row>
    <row r="29" spans="1:16" ht="15" customHeight="1">
      <c r="A29" s="10">
        <f t="shared" si="2"/>
        <v>0.45486111111111083</v>
      </c>
      <c r="B29" s="11" t="s">
        <v>12</v>
      </c>
      <c r="C29" s="12">
        <f t="shared" si="0"/>
        <v>0.45833333333333304</v>
      </c>
      <c r="D29" s="106"/>
      <c r="E29" s="65" t="s">
        <v>13</v>
      </c>
      <c r="F29" s="66" t="s">
        <v>14</v>
      </c>
      <c r="G29" s="416"/>
      <c r="H29" s="48"/>
      <c r="I29" s="106"/>
      <c r="J29" s="65" t="s">
        <v>13</v>
      </c>
      <c r="K29" s="66" t="s">
        <v>14</v>
      </c>
      <c r="L29" s="416"/>
      <c r="M29" s="48"/>
      <c r="N29" s="10">
        <f t="shared" si="3"/>
        <v>0.45486111111111083</v>
      </c>
      <c r="O29" s="11" t="s">
        <v>12</v>
      </c>
      <c r="P29" s="12">
        <f t="shared" si="1"/>
        <v>0.45833333333333304</v>
      </c>
    </row>
    <row r="30" spans="1:16" ht="15" customHeight="1">
      <c r="A30" s="10">
        <f t="shared" si="2"/>
        <v>0.45833333333333304</v>
      </c>
      <c r="B30" s="11" t="s">
        <v>12</v>
      </c>
      <c r="C30" s="12">
        <f t="shared" si="0"/>
        <v>0.46180555555555525</v>
      </c>
      <c r="D30" s="106"/>
      <c r="E30" s="417" t="s">
        <v>732</v>
      </c>
      <c r="F30" s="418" t="s">
        <v>731</v>
      </c>
      <c r="G30" s="66" t="s">
        <v>14</v>
      </c>
      <c r="H30" s="48"/>
      <c r="I30" s="106"/>
      <c r="J30" s="417" t="s">
        <v>736</v>
      </c>
      <c r="K30" s="418" t="s">
        <v>735</v>
      </c>
      <c r="L30" s="66" t="s">
        <v>14</v>
      </c>
      <c r="M30" s="48"/>
      <c r="N30" s="10">
        <f t="shared" si="3"/>
        <v>0.45833333333333304</v>
      </c>
      <c r="O30" s="11" t="s">
        <v>12</v>
      </c>
      <c r="P30" s="12">
        <f t="shared" si="1"/>
        <v>0.46180555555555525</v>
      </c>
    </row>
    <row r="31" spans="1:16" ht="15" customHeight="1">
      <c r="A31" s="10">
        <f t="shared" si="2"/>
        <v>0.46180555555555525</v>
      </c>
      <c r="B31" s="11" t="s">
        <v>12</v>
      </c>
      <c r="C31" s="12">
        <f t="shared" si="0"/>
        <v>0.46527777777777746</v>
      </c>
      <c r="D31" s="106"/>
      <c r="E31" s="417"/>
      <c r="F31" s="418"/>
      <c r="G31" s="415" t="s">
        <v>730</v>
      </c>
      <c r="H31" s="48"/>
      <c r="I31" s="106"/>
      <c r="J31" s="417"/>
      <c r="K31" s="418"/>
      <c r="L31" s="415" t="s">
        <v>734</v>
      </c>
      <c r="M31" s="48"/>
      <c r="N31" s="10">
        <f t="shared" si="3"/>
        <v>0.46180555555555525</v>
      </c>
      <c r="O31" s="11" t="s">
        <v>12</v>
      </c>
      <c r="P31" s="12">
        <f t="shared" si="1"/>
        <v>0.46527777777777746</v>
      </c>
    </row>
    <row r="32" spans="1:16" ht="15" customHeight="1">
      <c r="A32" s="10">
        <f t="shared" si="2"/>
        <v>0.46527777777777746</v>
      </c>
      <c r="B32" s="11" t="s">
        <v>12</v>
      </c>
      <c r="C32" s="12">
        <f t="shared" si="0"/>
        <v>0.46874999999999967</v>
      </c>
      <c r="D32" s="106"/>
      <c r="E32" s="417"/>
      <c r="F32" s="418"/>
      <c r="G32" s="415"/>
      <c r="H32" s="48"/>
      <c r="I32" s="106"/>
      <c r="J32" s="417"/>
      <c r="K32" s="418"/>
      <c r="L32" s="415"/>
      <c r="M32" s="48"/>
      <c r="N32" s="10">
        <f t="shared" si="3"/>
        <v>0.46527777777777746</v>
      </c>
      <c r="O32" s="11" t="s">
        <v>12</v>
      </c>
      <c r="P32" s="12">
        <f t="shared" si="1"/>
        <v>0.46874999999999967</v>
      </c>
    </row>
    <row r="33" spans="1:16" ht="15" customHeight="1">
      <c r="A33" s="10">
        <f t="shared" si="2"/>
        <v>0.46874999999999967</v>
      </c>
      <c r="B33" s="11" t="s">
        <v>12</v>
      </c>
      <c r="C33" s="12">
        <f t="shared" si="0"/>
        <v>0.47222222222222188</v>
      </c>
      <c r="D33" s="106"/>
      <c r="E33" s="65" t="s">
        <v>13</v>
      </c>
      <c r="F33" s="66" t="s">
        <v>14</v>
      </c>
      <c r="G33" s="415"/>
      <c r="H33" s="48"/>
      <c r="I33" s="106"/>
      <c r="J33" s="65" t="s">
        <v>13</v>
      </c>
      <c r="K33" s="66" t="s">
        <v>14</v>
      </c>
      <c r="L33" s="415"/>
      <c r="M33" s="48"/>
      <c r="N33" s="10">
        <f t="shared" si="3"/>
        <v>0.46874999999999967</v>
      </c>
      <c r="O33" s="11" t="s">
        <v>12</v>
      </c>
      <c r="P33" s="12">
        <f t="shared" si="1"/>
        <v>0.47222222222222188</v>
      </c>
    </row>
    <row r="34" spans="1:16" ht="15" customHeight="1">
      <c r="A34" s="10">
        <f t="shared" si="2"/>
        <v>0.47222222222222188</v>
      </c>
      <c r="B34" s="11" t="s">
        <v>12</v>
      </c>
      <c r="C34" s="12">
        <f t="shared" si="0"/>
        <v>0.47569444444444409</v>
      </c>
      <c r="D34" s="106"/>
      <c r="E34" s="416" t="s">
        <v>733</v>
      </c>
      <c r="F34" s="417" t="s">
        <v>732</v>
      </c>
      <c r="G34" s="415"/>
      <c r="H34" s="48"/>
      <c r="I34" s="106"/>
      <c r="J34" s="416" t="s">
        <v>737</v>
      </c>
      <c r="K34" s="417" t="s">
        <v>736</v>
      </c>
      <c r="L34" s="415"/>
      <c r="M34" s="48"/>
      <c r="N34" s="10">
        <f t="shared" si="3"/>
        <v>0.47222222222222188</v>
      </c>
      <c r="O34" s="11" t="s">
        <v>12</v>
      </c>
      <c r="P34" s="12">
        <f t="shared" si="1"/>
        <v>0.47569444444444409</v>
      </c>
    </row>
    <row r="35" spans="1:16" ht="15" customHeight="1">
      <c r="A35" s="10">
        <f t="shared" si="2"/>
        <v>0.47569444444444409</v>
      </c>
      <c r="B35" s="11" t="s">
        <v>12</v>
      </c>
      <c r="C35" s="12">
        <f t="shared" si="0"/>
        <v>0.4791666666666663</v>
      </c>
      <c r="D35" s="106"/>
      <c r="E35" s="416"/>
      <c r="F35" s="417"/>
      <c r="G35" s="66" t="s">
        <v>14</v>
      </c>
      <c r="H35" s="52" t="s">
        <v>730</v>
      </c>
      <c r="I35" s="106"/>
      <c r="J35" s="416"/>
      <c r="K35" s="417"/>
      <c r="L35" s="66" t="s">
        <v>14</v>
      </c>
      <c r="M35" s="52" t="s">
        <v>734</v>
      </c>
      <c r="N35" s="10">
        <f t="shared" si="3"/>
        <v>0.47569444444444409</v>
      </c>
      <c r="O35" s="11" t="s">
        <v>12</v>
      </c>
      <c r="P35" s="12">
        <f t="shared" si="1"/>
        <v>0.4791666666666663</v>
      </c>
    </row>
    <row r="36" spans="1:16" ht="15" customHeight="1">
      <c r="A36" s="10">
        <f t="shared" si="2"/>
        <v>0.4791666666666663</v>
      </c>
      <c r="B36" s="11" t="s">
        <v>12</v>
      </c>
      <c r="C36" s="12">
        <f t="shared" si="0"/>
        <v>0.48263888888888851</v>
      </c>
      <c r="D36" s="106"/>
      <c r="E36" s="416"/>
      <c r="F36" s="417"/>
      <c r="G36" s="418" t="s">
        <v>731</v>
      </c>
      <c r="H36" s="48"/>
      <c r="I36" s="106"/>
      <c r="J36" s="416"/>
      <c r="K36" s="417"/>
      <c r="L36" s="418" t="s">
        <v>735</v>
      </c>
      <c r="M36" s="48"/>
      <c r="N36" s="10">
        <f t="shared" si="3"/>
        <v>0.4791666666666663</v>
      </c>
      <c r="O36" s="11" t="s">
        <v>12</v>
      </c>
      <c r="P36" s="12">
        <f t="shared" si="1"/>
        <v>0.48263888888888851</v>
      </c>
    </row>
    <row r="37" spans="1:16" ht="15" customHeight="1">
      <c r="A37" s="10">
        <f t="shared" si="2"/>
        <v>0.48263888888888851</v>
      </c>
      <c r="B37" s="11" t="s">
        <v>12</v>
      </c>
      <c r="C37" s="12">
        <f t="shared" si="0"/>
        <v>0.48611111111111072</v>
      </c>
      <c r="D37" s="104"/>
      <c r="E37" s="419" t="s">
        <v>15</v>
      </c>
      <c r="F37" s="66" t="s">
        <v>14</v>
      </c>
      <c r="G37" s="418"/>
      <c r="H37" s="48"/>
      <c r="I37" s="104"/>
      <c r="J37" s="419" t="s">
        <v>15</v>
      </c>
      <c r="K37" s="66" t="s">
        <v>14</v>
      </c>
      <c r="L37" s="418"/>
      <c r="M37" s="48"/>
      <c r="N37" s="10">
        <f t="shared" si="3"/>
        <v>0.48263888888888851</v>
      </c>
      <c r="O37" s="11" t="s">
        <v>12</v>
      </c>
      <c r="P37" s="12">
        <f t="shared" si="1"/>
        <v>0.48611111111111072</v>
      </c>
    </row>
    <row r="38" spans="1:16" ht="15" customHeight="1">
      <c r="A38" s="10">
        <f t="shared" si="2"/>
        <v>0.48611111111111072</v>
      </c>
      <c r="B38" s="11" t="s">
        <v>12</v>
      </c>
      <c r="C38" s="12">
        <f t="shared" ref="C38:C69" si="4">A38+$Q$1</f>
        <v>0.48958333333333293</v>
      </c>
      <c r="D38" s="104"/>
      <c r="E38" s="420"/>
      <c r="F38" s="416" t="s">
        <v>733</v>
      </c>
      <c r="G38" s="418"/>
      <c r="H38" s="48"/>
      <c r="I38" s="104"/>
      <c r="J38" s="420"/>
      <c r="K38" s="416" t="s">
        <v>737</v>
      </c>
      <c r="L38" s="418"/>
      <c r="M38" s="48"/>
      <c r="N38" s="10">
        <f t="shared" si="3"/>
        <v>0.48611111111111072</v>
      </c>
      <c r="O38" s="11" t="s">
        <v>12</v>
      </c>
      <c r="P38" s="12">
        <f t="shared" ref="P38:P69" si="5">N38+$Q$1</f>
        <v>0.48958333333333293</v>
      </c>
    </row>
    <row r="39" spans="1:16" ht="15" customHeight="1">
      <c r="A39" s="10">
        <f t="shared" si="2"/>
        <v>0.48958333333333293</v>
      </c>
      <c r="B39" s="11" t="s">
        <v>12</v>
      </c>
      <c r="C39" s="12">
        <f t="shared" si="4"/>
        <v>0.49305555555555514</v>
      </c>
      <c r="D39" s="104"/>
      <c r="E39" s="420"/>
      <c r="F39" s="416"/>
      <c r="G39" s="418"/>
      <c r="H39" s="48"/>
      <c r="I39" s="104"/>
      <c r="J39" s="420"/>
      <c r="K39" s="416"/>
      <c r="L39" s="418"/>
      <c r="M39" s="48"/>
      <c r="N39" s="10">
        <f t="shared" si="3"/>
        <v>0.48958333333333293</v>
      </c>
      <c r="O39" s="11" t="s">
        <v>12</v>
      </c>
      <c r="P39" s="12">
        <f t="shared" si="5"/>
        <v>0.49305555555555514</v>
      </c>
    </row>
    <row r="40" spans="1:16" ht="15" customHeight="1">
      <c r="A40" s="10">
        <f t="shared" si="2"/>
        <v>0.49305555555555514</v>
      </c>
      <c r="B40" s="11" t="s">
        <v>12</v>
      </c>
      <c r="C40" s="12">
        <f t="shared" si="4"/>
        <v>0.49652777777777735</v>
      </c>
      <c r="D40" s="104"/>
      <c r="E40" s="420"/>
      <c r="F40" s="416"/>
      <c r="G40" s="66" t="s">
        <v>14</v>
      </c>
      <c r="H40" s="53" t="s">
        <v>731</v>
      </c>
      <c r="I40" s="104"/>
      <c r="J40" s="420"/>
      <c r="K40" s="416"/>
      <c r="L40" s="66" t="s">
        <v>14</v>
      </c>
      <c r="M40" s="53" t="s">
        <v>735</v>
      </c>
      <c r="N40" s="10">
        <f t="shared" si="3"/>
        <v>0.49305555555555514</v>
      </c>
      <c r="O40" s="11" t="s">
        <v>12</v>
      </c>
      <c r="P40" s="12">
        <f t="shared" si="5"/>
        <v>0.49652777777777735</v>
      </c>
    </row>
    <row r="41" spans="1:16" ht="15" customHeight="1">
      <c r="A41" s="10">
        <f t="shared" si="2"/>
        <v>0.49652777777777735</v>
      </c>
      <c r="B41" s="11" t="s">
        <v>12</v>
      </c>
      <c r="C41" s="12">
        <f t="shared" si="4"/>
        <v>0.49999999999999956</v>
      </c>
      <c r="D41" s="104"/>
      <c r="E41" s="420"/>
      <c r="F41" s="419" t="s">
        <v>15</v>
      </c>
      <c r="G41" s="417" t="s">
        <v>732</v>
      </c>
      <c r="H41" s="54" t="s">
        <v>733</v>
      </c>
      <c r="I41" s="104"/>
      <c r="J41" s="420"/>
      <c r="K41" s="419" t="s">
        <v>15</v>
      </c>
      <c r="L41" s="417" t="s">
        <v>736</v>
      </c>
      <c r="M41" s="54" t="s">
        <v>737</v>
      </c>
      <c r="N41" s="10">
        <f t="shared" si="3"/>
        <v>0.49652777777777735</v>
      </c>
      <c r="O41" s="11" t="s">
        <v>12</v>
      </c>
      <c r="P41" s="12">
        <f t="shared" si="5"/>
        <v>0.49999999999999956</v>
      </c>
    </row>
    <row r="42" spans="1:16" ht="15" customHeight="1">
      <c r="A42" s="10">
        <f t="shared" si="2"/>
        <v>0.49999999999999956</v>
      </c>
      <c r="B42" s="11" t="s">
        <v>12</v>
      </c>
      <c r="C42" s="12">
        <f t="shared" si="4"/>
        <v>0.50347222222222177</v>
      </c>
      <c r="D42" s="104"/>
      <c r="E42" s="420"/>
      <c r="F42" s="420"/>
      <c r="G42" s="417"/>
      <c r="H42" s="48"/>
      <c r="I42" s="104"/>
      <c r="J42" s="420"/>
      <c r="K42" s="420"/>
      <c r="L42" s="417"/>
      <c r="M42" s="48"/>
      <c r="N42" s="10">
        <f t="shared" si="3"/>
        <v>0.49999999999999956</v>
      </c>
      <c r="O42" s="11" t="s">
        <v>12</v>
      </c>
      <c r="P42" s="12">
        <f t="shared" si="5"/>
        <v>0.50347222222222177</v>
      </c>
    </row>
    <row r="43" spans="1:16" ht="15" customHeight="1">
      <c r="A43" s="10">
        <f t="shared" si="2"/>
        <v>0.50347222222222177</v>
      </c>
      <c r="B43" s="11" t="s">
        <v>12</v>
      </c>
      <c r="C43" s="12">
        <f t="shared" si="4"/>
        <v>0.50694444444444398</v>
      </c>
      <c r="D43" s="104"/>
      <c r="E43" s="420"/>
      <c r="F43" s="420"/>
      <c r="G43" s="417"/>
      <c r="H43" s="48"/>
      <c r="I43" s="104"/>
      <c r="J43" s="420"/>
      <c r="K43" s="420"/>
      <c r="L43" s="417"/>
      <c r="M43" s="48"/>
      <c r="N43" s="10">
        <f t="shared" si="3"/>
        <v>0.50347222222222177</v>
      </c>
      <c r="O43" s="11" t="s">
        <v>12</v>
      </c>
      <c r="P43" s="12">
        <f t="shared" si="5"/>
        <v>0.50694444444444398</v>
      </c>
    </row>
    <row r="44" spans="1:16" ht="15" customHeight="1">
      <c r="A44" s="10">
        <f t="shared" si="2"/>
        <v>0.50694444444444398</v>
      </c>
      <c r="B44" s="11" t="s">
        <v>12</v>
      </c>
      <c r="C44" s="12">
        <f t="shared" si="4"/>
        <v>0.51041666666666619</v>
      </c>
      <c r="D44" s="104"/>
      <c r="E44" s="420"/>
      <c r="F44" s="420"/>
      <c r="G44" s="417"/>
      <c r="H44" s="48"/>
      <c r="I44" s="104"/>
      <c r="J44" s="420"/>
      <c r="K44" s="420"/>
      <c r="L44" s="417"/>
      <c r="M44" s="48"/>
      <c r="N44" s="10">
        <f t="shared" si="3"/>
        <v>0.50694444444444398</v>
      </c>
      <c r="O44" s="11" t="s">
        <v>12</v>
      </c>
      <c r="P44" s="12">
        <f t="shared" si="5"/>
        <v>0.51041666666666619</v>
      </c>
    </row>
    <row r="45" spans="1:16" ht="15" customHeight="1">
      <c r="A45" s="10">
        <f t="shared" si="2"/>
        <v>0.51041666666666619</v>
      </c>
      <c r="B45" s="11" t="s">
        <v>12</v>
      </c>
      <c r="C45" s="12">
        <f t="shared" si="4"/>
        <v>0.5138888888888884</v>
      </c>
      <c r="D45" s="104"/>
      <c r="E45" s="420"/>
      <c r="F45" s="420"/>
      <c r="G45" s="419" t="s">
        <v>15</v>
      </c>
      <c r="H45" s="55" t="s">
        <v>732</v>
      </c>
      <c r="I45" s="104"/>
      <c r="J45" s="420"/>
      <c r="K45" s="420"/>
      <c r="L45" s="419" t="s">
        <v>15</v>
      </c>
      <c r="M45" s="55" t="s">
        <v>736</v>
      </c>
      <c r="N45" s="10">
        <f t="shared" si="3"/>
        <v>0.51041666666666619</v>
      </c>
      <c r="O45" s="11" t="s">
        <v>12</v>
      </c>
      <c r="P45" s="12">
        <f t="shared" si="5"/>
        <v>0.5138888888888884</v>
      </c>
    </row>
    <row r="46" spans="1:16" ht="15" customHeight="1">
      <c r="A46" s="10">
        <f t="shared" si="2"/>
        <v>0.5138888888888884</v>
      </c>
      <c r="B46" s="11" t="s">
        <v>12</v>
      </c>
      <c r="C46" s="12">
        <f t="shared" si="4"/>
        <v>0.51736111111111061</v>
      </c>
      <c r="D46" s="104"/>
      <c r="E46" s="420"/>
      <c r="F46" s="420"/>
      <c r="G46" s="420"/>
      <c r="H46" s="48"/>
      <c r="I46" s="104"/>
      <c r="J46" s="420"/>
      <c r="K46" s="420"/>
      <c r="L46" s="420"/>
      <c r="M46" s="48"/>
      <c r="N46" s="10">
        <f t="shared" si="3"/>
        <v>0.5138888888888884</v>
      </c>
      <c r="O46" s="11" t="s">
        <v>12</v>
      </c>
      <c r="P46" s="12">
        <f t="shared" si="5"/>
        <v>0.51736111111111061</v>
      </c>
    </row>
    <row r="47" spans="1:16" ht="15" customHeight="1">
      <c r="A47" s="10">
        <f t="shared" si="2"/>
        <v>0.51736111111111061</v>
      </c>
      <c r="B47" s="11" t="s">
        <v>12</v>
      </c>
      <c r="C47" s="12">
        <f t="shared" si="4"/>
        <v>0.52083333333333282</v>
      </c>
      <c r="D47" s="104"/>
      <c r="E47" s="420"/>
      <c r="F47" s="420"/>
      <c r="G47" s="420"/>
      <c r="H47" s="48"/>
      <c r="I47" s="104"/>
      <c r="J47" s="420"/>
      <c r="K47" s="420"/>
      <c r="L47" s="420"/>
      <c r="M47" s="48"/>
      <c r="N47" s="10">
        <f t="shared" si="3"/>
        <v>0.51736111111111061</v>
      </c>
      <c r="O47" s="11" t="s">
        <v>12</v>
      </c>
      <c r="P47" s="12">
        <f t="shared" si="5"/>
        <v>0.52083333333333282</v>
      </c>
    </row>
    <row r="48" spans="1:16" ht="15" customHeight="1">
      <c r="A48" s="10">
        <f>C47</f>
        <v>0.52083333333333282</v>
      </c>
      <c r="B48" s="11" t="s">
        <v>12</v>
      </c>
      <c r="C48" s="12">
        <f t="shared" si="4"/>
        <v>0.52430555555555503</v>
      </c>
      <c r="D48" s="104"/>
      <c r="E48" s="420"/>
      <c r="F48" s="420"/>
      <c r="G48" s="420"/>
      <c r="H48" s="48"/>
      <c r="I48" s="104"/>
      <c r="J48" s="420"/>
      <c r="K48" s="420"/>
      <c r="L48" s="420"/>
      <c r="M48" s="48"/>
      <c r="N48" s="10">
        <f>P47</f>
        <v>0.52083333333333282</v>
      </c>
      <c r="O48" s="11" t="s">
        <v>12</v>
      </c>
      <c r="P48" s="12">
        <f t="shared" si="5"/>
        <v>0.52430555555555503</v>
      </c>
    </row>
    <row r="49" spans="1:16" ht="15" customHeight="1">
      <c r="A49" s="10">
        <f t="shared" ref="A49:A52" si="6">C48</f>
        <v>0.52430555555555503</v>
      </c>
      <c r="B49" s="11" t="s">
        <v>12</v>
      </c>
      <c r="C49" s="12">
        <f t="shared" si="4"/>
        <v>0.52777777777777724</v>
      </c>
      <c r="D49" s="104"/>
      <c r="E49" s="420"/>
      <c r="F49" s="420"/>
      <c r="G49" s="420"/>
      <c r="H49" s="48"/>
      <c r="I49" s="104"/>
      <c r="J49" s="420"/>
      <c r="K49" s="420"/>
      <c r="L49" s="420"/>
      <c r="M49" s="48"/>
      <c r="N49" s="10">
        <f t="shared" ref="N49:N112" si="7">P48</f>
        <v>0.52430555555555503</v>
      </c>
      <c r="O49" s="11" t="s">
        <v>12</v>
      </c>
      <c r="P49" s="12">
        <f t="shared" si="5"/>
        <v>0.52777777777777724</v>
      </c>
    </row>
    <row r="50" spans="1:16" ht="15" customHeight="1">
      <c r="A50" s="10">
        <f t="shared" si="6"/>
        <v>0.52777777777777724</v>
      </c>
      <c r="B50" s="11" t="s">
        <v>12</v>
      </c>
      <c r="C50" s="12">
        <f t="shared" si="4"/>
        <v>0.53124999999999944</v>
      </c>
      <c r="D50" s="104"/>
      <c r="E50" s="420"/>
      <c r="F50" s="420"/>
      <c r="G50" s="420"/>
      <c r="H50" s="48"/>
      <c r="I50" s="104"/>
      <c r="J50" s="420"/>
      <c r="K50" s="420"/>
      <c r="L50" s="420"/>
      <c r="M50" s="48"/>
      <c r="N50" s="10">
        <f t="shared" si="7"/>
        <v>0.52777777777777724</v>
      </c>
      <c r="O50" s="11" t="s">
        <v>12</v>
      </c>
      <c r="P50" s="12">
        <f t="shared" si="5"/>
        <v>0.53124999999999944</v>
      </c>
    </row>
    <row r="51" spans="1:16" ht="15" customHeight="1">
      <c r="A51" s="10">
        <f t="shared" si="6"/>
        <v>0.53124999999999944</v>
      </c>
      <c r="B51" s="11" t="s">
        <v>12</v>
      </c>
      <c r="C51" s="12">
        <f t="shared" si="4"/>
        <v>0.53472222222222165</v>
      </c>
      <c r="D51" s="104"/>
      <c r="E51" s="420"/>
      <c r="F51" s="420"/>
      <c r="G51" s="420"/>
      <c r="H51" s="48"/>
      <c r="I51" s="104"/>
      <c r="J51" s="420"/>
      <c r="K51" s="420"/>
      <c r="L51" s="420"/>
      <c r="M51" s="48"/>
      <c r="N51" s="10">
        <f t="shared" si="7"/>
        <v>0.53124999999999944</v>
      </c>
      <c r="O51" s="11" t="s">
        <v>12</v>
      </c>
      <c r="P51" s="12">
        <f t="shared" si="5"/>
        <v>0.53472222222222165</v>
      </c>
    </row>
    <row r="52" spans="1:16" s="7" customFormat="1" ht="15" customHeight="1">
      <c r="A52" s="10">
        <f t="shared" si="6"/>
        <v>0.53472222222222165</v>
      </c>
      <c r="B52" s="11" t="s">
        <v>12</v>
      </c>
      <c r="C52" s="12">
        <f t="shared" si="4"/>
        <v>0.53819444444444386</v>
      </c>
      <c r="D52" s="104"/>
      <c r="E52" s="420"/>
      <c r="F52" s="420"/>
      <c r="G52" s="420"/>
      <c r="H52" s="48"/>
      <c r="I52" s="104"/>
      <c r="J52" s="420"/>
      <c r="K52" s="420"/>
      <c r="L52" s="420"/>
      <c r="M52" s="48"/>
      <c r="N52" s="10">
        <f t="shared" si="7"/>
        <v>0.53472222222222165</v>
      </c>
      <c r="O52" s="11" t="s">
        <v>12</v>
      </c>
      <c r="P52" s="12">
        <f t="shared" si="5"/>
        <v>0.53819444444444386</v>
      </c>
    </row>
    <row r="53" spans="1:16" s="7" customFormat="1" ht="15" customHeight="1">
      <c r="A53" s="10">
        <f t="shared" ref="A53:A113" si="8">C52</f>
        <v>0.53819444444444386</v>
      </c>
      <c r="B53" s="11" t="s">
        <v>12</v>
      </c>
      <c r="C53" s="12">
        <f t="shared" si="4"/>
        <v>0.54166666666666607</v>
      </c>
      <c r="D53" s="59"/>
      <c r="E53" s="420"/>
      <c r="F53" s="420"/>
      <c r="G53" s="420"/>
      <c r="H53" s="48"/>
      <c r="I53" s="59"/>
      <c r="J53" s="420"/>
      <c r="K53" s="420"/>
      <c r="L53" s="420"/>
      <c r="M53" s="48"/>
      <c r="N53" s="10">
        <f t="shared" si="7"/>
        <v>0.53819444444444386</v>
      </c>
      <c r="O53" s="11" t="s">
        <v>12</v>
      </c>
      <c r="P53" s="12">
        <f t="shared" si="5"/>
        <v>0.54166666666666607</v>
      </c>
    </row>
    <row r="54" spans="1:16" s="7" customFormat="1" ht="15" customHeight="1">
      <c r="A54" s="10">
        <f t="shared" si="8"/>
        <v>0.54166666666666607</v>
      </c>
      <c r="B54" s="11" t="s">
        <v>12</v>
      </c>
      <c r="C54" s="12">
        <f t="shared" si="4"/>
        <v>0.54513888888888828</v>
      </c>
      <c r="D54" s="59"/>
      <c r="E54" s="421"/>
      <c r="F54" s="420"/>
      <c r="G54" s="421"/>
      <c r="H54" s="48"/>
      <c r="I54" s="59"/>
      <c r="J54" s="421"/>
      <c r="K54" s="420"/>
      <c r="L54" s="421"/>
      <c r="M54" s="48"/>
      <c r="N54" s="10">
        <f t="shared" si="7"/>
        <v>0.54166666666666607</v>
      </c>
      <c r="O54" s="11" t="s">
        <v>12</v>
      </c>
      <c r="P54" s="12">
        <f t="shared" si="5"/>
        <v>0.54513888888888828</v>
      </c>
    </row>
    <row r="55" spans="1:16" s="7" customFormat="1" ht="15" customHeight="1">
      <c r="A55" s="10">
        <f t="shared" si="8"/>
        <v>0.54513888888888828</v>
      </c>
      <c r="B55" s="11" t="s">
        <v>12</v>
      </c>
      <c r="C55" s="12">
        <f t="shared" si="4"/>
        <v>0.54861111111111049</v>
      </c>
      <c r="D55" s="59"/>
      <c r="E55" s="65" t="s">
        <v>13</v>
      </c>
      <c r="F55" s="420"/>
      <c r="G55" s="66" t="s">
        <v>14</v>
      </c>
      <c r="H55" s="48"/>
      <c r="I55" s="59"/>
      <c r="J55" s="65" t="s">
        <v>13</v>
      </c>
      <c r="K55" s="420"/>
      <c r="L55" s="66" t="s">
        <v>14</v>
      </c>
      <c r="M55" s="48"/>
      <c r="N55" s="10">
        <f t="shared" si="7"/>
        <v>0.54513888888888828</v>
      </c>
      <c r="O55" s="11" t="s">
        <v>12</v>
      </c>
      <c r="P55" s="12">
        <f t="shared" si="5"/>
        <v>0.54861111111111049</v>
      </c>
    </row>
    <row r="56" spans="1:16" s="7" customFormat="1" ht="15" customHeight="1">
      <c r="A56" s="10">
        <f t="shared" si="8"/>
        <v>0.54861111111111049</v>
      </c>
      <c r="B56" s="11" t="s">
        <v>12</v>
      </c>
      <c r="C56" s="12">
        <f t="shared" si="4"/>
        <v>0.5520833333333327</v>
      </c>
      <c r="D56" s="63">
        <f>A56-TIME(0, $O$1, 0)</f>
        <v>0.53472222222222165</v>
      </c>
      <c r="E56" s="410" t="s">
        <v>738</v>
      </c>
      <c r="F56" s="420"/>
      <c r="G56" s="412" t="s">
        <v>740</v>
      </c>
      <c r="H56" s="48"/>
      <c r="I56" s="63">
        <f>$A56-TIME(0, $O$1, 0)</f>
        <v>0.53472222222222165</v>
      </c>
      <c r="J56" s="410" t="s">
        <v>742</v>
      </c>
      <c r="K56" s="420"/>
      <c r="L56" s="412" t="s">
        <v>744</v>
      </c>
      <c r="M56" s="48"/>
      <c r="N56" s="10">
        <f t="shared" si="7"/>
        <v>0.54861111111111049</v>
      </c>
      <c r="O56" s="11" t="s">
        <v>12</v>
      </c>
      <c r="P56" s="12">
        <f t="shared" si="5"/>
        <v>0.5520833333333327</v>
      </c>
    </row>
    <row r="57" spans="1:16" s="7" customFormat="1" ht="15" customHeight="1">
      <c r="A57" s="10">
        <f t="shared" si="8"/>
        <v>0.5520833333333327</v>
      </c>
      <c r="B57" s="11" t="s">
        <v>12</v>
      </c>
      <c r="C57" s="12">
        <f t="shared" si="4"/>
        <v>0.55555555555555491</v>
      </c>
      <c r="D57" s="64" t="s">
        <v>543</v>
      </c>
      <c r="E57" s="410"/>
      <c r="F57" s="420"/>
      <c r="G57" s="412"/>
      <c r="H57" s="48"/>
      <c r="I57" s="64" t="s">
        <v>543</v>
      </c>
      <c r="J57" s="410"/>
      <c r="K57" s="420"/>
      <c r="L57" s="412"/>
      <c r="M57" s="48"/>
      <c r="N57" s="10">
        <f t="shared" si="7"/>
        <v>0.5520833333333327</v>
      </c>
      <c r="O57" s="11" t="s">
        <v>12</v>
      </c>
      <c r="P57" s="12">
        <f t="shared" si="5"/>
        <v>0.55555555555555491</v>
      </c>
    </row>
    <row r="58" spans="1:16" s="7" customFormat="1" ht="15" customHeight="1">
      <c r="A58" s="10">
        <f t="shared" si="8"/>
        <v>0.55555555555555491</v>
      </c>
      <c r="B58" s="11" t="s">
        <v>12</v>
      </c>
      <c r="C58" s="12">
        <f t="shared" si="4"/>
        <v>0.55902777777777712</v>
      </c>
      <c r="D58" s="64"/>
      <c r="E58" s="410"/>
      <c r="F58" s="421"/>
      <c r="G58" s="412"/>
      <c r="H58" s="48"/>
      <c r="I58" s="64"/>
      <c r="J58" s="410"/>
      <c r="K58" s="421"/>
      <c r="L58" s="412"/>
      <c r="M58" s="48"/>
      <c r="N58" s="10">
        <f t="shared" si="7"/>
        <v>0.55555555555555491</v>
      </c>
      <c r="O58" s="11" t="s">
        <v>12</v>
      </c>
      <c r="P58" s="12">
        <f t="shared" si="5"/>
        <v>0.55902777777777712</v>
      </c>
    </row>
    <row r="59" spans="1:16" s="7" customFormat="1" ht="15" customHeight="1">
      <c r="A59" s="10">
        <f t="shared" si="8"/>
        <v>0.55902777777777712</v>
      </c>
      <c r="B59" s="11" t="s">
        <v>12</v>
      </c>
      <c r="C59" s="12">
        <f t="shared" si="4"/>
        <v>0.56249999999999933</v>
      </c>
      <c r="D59" s="64"/>
      <c r="E59" s="65" t="s">
        <v>13</v>
      </c>
      <c r="F59" s="66" t="s">
        <v>14</v>
      </c>
      <c r="G59" s="412"/>
      <c r="H59" s="48"/>
      <c r="I59" s="64"/>
      <c r="J59" s="65" t="s">
        <v>13</v>
      </c>
      <c r="K59" s="66" t="s">
        <v>14</v>
      </c>
      <c r="L59" s="412"/>
      <c r="M59" s="48"/>
      <c r="N59" s="10">
        <f t="shared" si="7"/>
        <v>0.55902777777777712</v>
      </c>
      <c r="O59" s="11" t="s">
        <v>12</v>
      </c>
      <c r="P59" s="12">
        <f t="shared" si="5"/>
        <v>0.56249999999999933</v>
      </c>
    </row>
    <row r="60" spans="1:16" s="7" customFormat="1" ht="15" customHeight="1">
      <c r="A60" s="10">
        <f t="shared" si="8"/>
        <v>0.56249999999999933</v>
      </c>
      <c r="B60" s="11" t="s">
        <v>12</v>
      </c>
      <c r="C60" s="12">
        <f t="shared" si="4"/>
        <v>0.56597222222222154</v>
      </c>
      <c r="D60" s="125"/>
      <c r="E60" s="414" t="s">
        <v>739</v>
      </c>
      <c r="F60" s="410" t="s">
        <v>738</v>
      </c>
      <c r="G60" s="66" t="s">
        <v>14</v>
      </c>
      <c r="H60" s="48"/>
      <c r="I60" s="125"/>
      <c r="J60" s="414" t="s">
        <v>743</v>
      </c>
      <c r="K60" s="410" t="s">
        <v>742</v>
      </c>
      <c r="L60" s="66" t="s">
        <v>14</v>
      </c>
      <c r="M60" s="48"/>
      <c r="N60" s="10">
        <f t="shared" si="7"/>
        <v>0.56249999999999933</v>
      </c>
      <c r="O60" s="11" t="s">
        <v>12</v>
      </c>
      <c r="P60" s="12">
        <f t="shared" si="5"/>
        <v>0.56597222222222154</v>
      </c>
    </row>
    <row r="61" spans="1:16" s="7" customFormat="1" ht="15" customHeight="1">
      <c r="A61" s="10">
        <f t="shared" si="8"/>
        <v>0.56597222222222154</v>
      </c>
      <c r="B61" s="11" t="s">
        <v>12</v>
      </c>
      <c r="C61" s="12">
        <f t="shared" si="4"/>
        <v>0.56944444444444375</v>
      </c>
      <c r="D61" s="125"/>
      <c r="E61" s="414"/>
      <c r="F61" s="410"/>
      <c r="G61" s="413" t="s">
        <v>741</v>
      </c>
      <c r="H61" s="48"/>
      <c r="I61" s="125"/>
      <c r="J61" s="414"/>
      <c r="K61" s="410"/>
      <c r="L61" s="413" t="s">
        <v>745</v>
      </c>
      <c r="M61" s="48"/>
      <c r="N61" s="10">
        <f t="shared" si="7"/>
        <v>0.56597222222222154</v>
      </c>
      <c r="O61" s="11" t="s">
        <v>12</v>
      </c>
      <c r="P61" s="12">
        <f t="shared" si="5"/>
        <v>0.56944444444444375</v>
      </c>
    </row>
    <row r="62" spans="1:16" s="7" customFormat="1" ht="15" customHeight="1">
      <c r="A62" s="10">
        <f t="shared" si="8"/>
        <v>0.56944444444444375</v>
      </c>
      <c r="B62" s="11" t="s">
        <v>12</v>
      </c>
      <c r="C62" s="12">
        <f t="shared" si="4"/>
        <v>0.57291666666666596</v>
      </c>
      <c r="D62" s="125"/>
      <c r="E62" s="414"/>
      <c r="F62" s="410"/>
      <c r="G62" s="413"/>
      <c r="H62" s="48"/>
      <c r="I62" s="125"/>
      <c r="J62" s="414"/>
      <c r="K62" s="410"/>
      <c r="L62" s="413"/>
      <c r="M62" s="48"/>
      <c r="N62" s="10">
        <f t="shared" si="7"/>
        <v>0.56944444444444375</v>
      </c>
      <c r="O62" s="11" t="s">
        <v>12</v>
      </c>
      <c r="P62" s="12">
        <f t="shared" si="5"/>
        <v>0.57291666666666596</v>
      </c>
    </row>
    <row r="63" spans="1:16" s="7" customFormat="1" ht="15" customHeight="1">
      <c r="A63" s="10">
        <f t="shared" si="8"/>
        <v>0.57291666666666596</v>
      </c>
      <c r="B63" s="11" t="s">
        <v>12</v>
      </c>
      <c r="C63" s="12">
        <f t="shared" si="4"/>
        <v>0.57638888888888817</v>
      </c>
      <c r="D63" s="125"/>
      <c r="E63" s="65" t="s">
        <v>13</v>
      </c>
      <c r="F63" s="66" t="s">
        <v>14</v>
      </c>
      <c r="G63" s="413"/>
      <c r="H63" s="48"/>
      <c r="I63" s="125"/>
      <c r="J63" s="65" t="s">
        <v>13</v>
      </c>
      <c r="K63" s="66" t="s">
        <v>14</v>
      </c>
      <c r="L63" s="413"/>
      <c r="M63" s="48"/>
      <c r="N63" s="10">
        <f t="shared" si="7"/>
        <v>0.57291666666666596</v>
      </c>
      <c r="O63" s="11" t="s">
        <v>12</v>
      </c>
      <c r="P63" s="12">
        <f t="shared" si="5"/>
        <v>0.57638888888888817</v>
      </c>
    </row>
    <row r="64" spans="1:16" s="7" customFormat="1" ht="15" customHeight="1">
      <c r="A64" s="10">
        <f t="shared" si="8"/>
        <v>0.57638888888888817</v>
      </c>
      <c r="B64" s="11" t="s">
        <v>12</v>
      </c>
      <c r="C64" s="12">
        <f t="shared" si="4"/>
        <v>0.57986111111111038</v>
      </c>
      <c r="D64" s="125"/>
      <c r="E64" s="412" t="s">
        <v>740</v>
      </c>
      <c r="F64" s="414" t="s">
        <v>739</v>
      </c>
      <c r="G64" s="413"/>
      <c r="H64" s="48"/>
      <c r="I64" s="125"/>
      <c r="J64" s="412" t="s">
        <v>744</v>
      </c>
      <c r="K64" s="414" t="s">
        <v>743</v>
      </c>
      <c r="L64" s="413"/>
      <c r="M64" s="48"/>
      <c r="N64" s="10">
        <f t="shared" si="7"/>
        <v>0.57638888888888817</v>
      </c>
      <c r="O64" s="11" t="s">
        <v>12</v>
      </c>
      <c r="P64" s="12">
        <f t="shared" si="5"/>
        <v>0.57986111111111038</v>
      </c>
    </row>
    <row r="65" spans="1:16" s="7" customFormat="1" ht="15" customHeight="1">
      <c r="A65" s="10">
        <f t="shared" si="8"/>
        <v>0.57986111111111038</v>
      </c>
      <c r="B65" s="11" t="s">
        <v>12</v>
      </c>
      <c r="C65" s="12">
        <f t="shared" si="4"/>
        <v>0.58333333333333259</v>
      </c>
      <c r="D65" s="125"/>
      <c r="E65" s="412"/>
      <c r="F65" s="414"/>
      <c r="G65" s="66" t="s">
        <v>14</v>
      </c>
      <c r="H65" s="48"/>
      <c r="I65" s="125"/>
      <c r="J65" s="412"/>
      <c r="K65" s="414"/>
      <c r="L65" s="66" t="s">
        <v>14</v>
      </c>
      <c r="M65" s="48"/>
      <c r="N65" s="10">
        <f t="shared" si="7"/>
        <v>0.57986111111111038</v>
      </c>
      <c r="O65" s="11" t="s">
        <v>12</v>
      </c>
      <c r="P65" s="12">
        <f t="shared" si="5"/>
        <v>0.58333333333333259</v>
      </c>
    </row>
    <row r="66" spans="1:16" s="7" customFormat="1" ht="15" customHeight="1">
      <c r="A66" s="10">
        <f t="shared" si="8"/>
        <v>0.58333333333333259</v>
      </c>
      <c r="B66" s="11" t="s">
        <v>12</v>
      </c>
      <c r="C66" s="12">
        <f t="shared" si="4"/>
        <v>0.5868055555555548</v>
      </c>
      <c r="D66" s="125"/>
      <c r="E66" s="412"/>
      <c r="F66" s="414"/>
      <c r="G66" s="410" t="s">
        <v>738</v>
      </c>
      <c r="H66" s="48"/>
      <c r="I66" s="125"/>
      <c r="J66" s="412"/>
      <c r="K66" s="414"/>
      <c r="L66" s="410" t="s">
        <v>742</v>
      </c>
      <c r="M66" s="48"/>
      <c r="N66" s="10">
        <f t="shared" si="7"/>
        <v>0.58333333333333259</v>
      </c>
      <c r="O66" s="11" t="s">
        <v>12</v>
      </c>
      <c r="P66" s="12">
        <f t="shared" si="5"/>
        <v>0.5868055555555548</v>
      </c>
    </row>
    <row r="67" spans="1:16" s="7" customFormat="1" ht="15" customHeight="1">
      <c r="A67" s="10">
        <f t="shared" si="8"/>
        <v>0.5868055555555548</v>
      </c>
      <c r="B67" s="11" t="s">
        <v>12</v>
      </c>
      <c r="C67" s="12">
        <f t="shared" si="4"/>
        <v>0.59027777777777701</v>
      </c>
      <c r="D67" s="125"/>
      <c r="E67" s="65" t="s">
        <v>13</v>
      </c>
      <c r="F67" s="66" t="s">
        <v>14</v>
      </c>
      <c r="G67" s="410"/>
      <c r="H67" s="48"/>
      <c r="I67" s="125"/>
      <c r="J67" s="65" t="s">
        <v>13</v>
      </c>
      <c r="K67" s="66" t="s">
        <v>14</v>
      </c>
      <c r="L67" s="410"/>
      <c r="M67" s="48"/>
      <c r="N67" s="10">
        <f t="shared" si="7"/>
        <v>0.5868055555555548</v>
      </c>
      <c r="O67" s="11" t="s">
        <v>12</v>
      </c>
      <c r="P67" s="12">
        <f t="shared" si="5"/>
        <v>0.59027777777777701</v>
      </c>
    </row>
    <row r="68" spans="1:16" s="7" customFormat="1" ht="15" customHeight="1">
      <c r="A68" s="10">
        <f t="shared" si="8"/>
        <v>0.59027777777777701</v>
      </c>
      <c r="B68" s="11" t="s">
        <v>12</v>
      </c>
      <c r="C68" s="12">
        <f t="shared" si="4"/>
        <v>0.59374999999999922</v>
      </c>
      <c r="D68" s="125"/>
      <c r="E68" s="413" t="s">
        <v>741</v>
      </c>
      <c r="F68" s="412" t="s">
        <v>740</v>
      </c>
      <c r="G68" s="410"/>
      <c r="H68" s="48"/>
      <c r="I68" s="125"/>
      <c r="J68" s="413" t="s">
        <v>745</v>
      </c>
      <c r="K68" s="412" t="s">
        <v>744</v>
      </c>
      <c r="L68" s="410"/>
      <c r="M68" s="48"/>
      <c r="N68" s="10">
        <f t="shared" si="7"/>
        <v>0.59027777777777701</v>
      </c>
      <c r="O68" s="11" t="s">
        <v>12</v>
      </c>
      <c r="P68" s="12">
        <f t="shared" si="5"/>
        <v>0.59374999999999922</v>
      </c>
    </row>
    <row r="69" spans="1:16" s="7" customFormat="1" ht="15" customHeight="1">
      <c r="A69" s="10">
        <f t="shared" si="8"/>
        <v>0.59374999999999922</v>
      </c>
      <c r="B69" s="11" t="s">
        <v>12</v>
      </c>
      <c r="C69" s="12">
        <f t="shared" si="4"/>
        <v>0.59722222222222143</v>
      </c>
      <c r="D69" s="125"/>
      <c r="E69" s="413"/>
      <c r="F69" s="412"/>
      <c r="G69" s="410"/>
      <c r="H69" s="48"/>
      <c r="I69" s="125"/>
      <c r="J69" s="413"/>
      <c r="K69" s="412"/>
      <c r="L69" s="410"/>
      <c r="M69" s="48"/>
      <c r="N69" s="10">
        <f t="shared" si="7"/>
        <v>0.59374999999999922</v>
      </c>
      <c r="O69" s="11" t="s">
        <v>12</v>
      </c>
      <c r="P69" s="12">
        <f t="shared" si="5"/>
        <v>0.59722222222222143</v>
      </c>
    </row>
    <row r="70" spans="1:16" s="7" customFormat="1" ht="15" customHeight="1">
      <c r="A70" s="10">
        <f t="shared" si="8"/>
        <v>0.59722222222222143</v>
      </c>
      <c r="B70" s="11" t="s">
        <v>12</v>
      </c>
      <c r="C70" s="12">
        <f t="shared" ref="C70:C101" si="9">A70+$Q$1</f>
        <v>0.60069444444444364</v>
      </c>
      <c r="D70" s="126"/>
      <c r="E70" s="413"/>
      <c r="F70" s="412"/>
      <c r="G70" s="66" t="s">
        <v>14</v>
      </c>
      <c r="H70" s="47" t="s">
        <v>738</v>
      </c>
      <c r="I70" s="126"/>
      <c r="J70" s="413"/>
      <c r="K70" s="412"/>
      <c r="L70" s="66" t="s">
        <v>14</v>
      </c>
      <c r="M70" s="47" t="s">
        <v>742</v>
      </c>
      <c r="N70" s="10">
        <f t="shared" si="7"/>
        <v>0.59722222222222143</v>
      </c>
      <c r="O70" s="11" t="s">
        <v>12</v>
      </c>
      <c r="P70" s="12">
        <f t="shared" ref="P70:P101" si="10">N70+$Q$1</f>
        <v>0.60069444444444364</v>
      </c>
    </row>
    <row r="71" spans="1:16" s="7" customFormat="1" ht="15" customHeight="1">
      <c r="A71" s="10">
        <f t="shared" si="8"/>
        <v>0.60069444444444364</v>
      </c>
      <c r="B71" s="11" t="s">
        <v>12</v>
      </c>
      <c r="C71" s="12">
        <f t="shared" si="9"/>
        <v>0.60416666666666585</v>
      </c>
      <c r="D71" s="104"/>
      <c r="E71" s="65" t="s">
        <v>13</v>
      </c>
      <c r="F71" s="66" t="s">
        <v>14</v>
      </c>
      <c r="G71" s="414" t="s">
        <v>739</v>
      </c>
      <c r="H71" s="49" t="s">
        <v>740</v>
      </c>
      <c r="I71" s="104"/>
      <c r="J71" s="65" t="s">
        <v>13</v>
      </c>
      <c r="K71" s="66" t="s">
        <v>14</v>
      </c>
      <c r="L71" s="414" t="s">
        <v>743</v>
      </c>
      <c r="M71" s="49" t="s">
        <v>744</v>
      </c>
      <c r="N71" s="10">
        <f t="shared" si="7"/>
        <v>0.60069444444444364</v>
      </c>
      <c r="O71" s="11" t="s">
        <v>12</v>
      </c>
      <c r="P71" s="12">
        <f t="shared" si="10"/>
        <v>0.60416666666666585</v>
      </c>
    </row>
    <row r="72" spans="1:16" s="7" customFormat="1" ht="15" customHeight="1">
      <c r="A72" s="10">
        <f t="shared" si="8"/>
        <v>0.60416666666666585</v>
      </c>
      <c r="B72" s="11" t="s">
        <v>12</v>
      </c>
      <c r="C72" s="12">
        <f t="shared" si="9"/>
        <v>0.60763888888888806</v>
      </c>
      <c r="D72" s="105">
        <f>A72-TIME(0, $O$1, 0)</f>
        <v>0.59027777777777701</v>
      </c>
      <c r="E72" s="415" t="s">
        <v>746</v>
      </c>
      <c r="F72" s="413" t="s">
        <v>741</v>
      </c>
      <c r="G72" s="414"/>
      <c r="H72" s="48"/>
      <c r="I72" s="70">
        <f>$A72-TIME(0, $O$1, 0)</f>
        <v>0.59027777777777701</v>
      </c>
      <c r="J72" s="415" t="s">
        <v>750</v>
      </c>
      <c r="K72" s="413" t="s">
        <v>745</v>
      </c>
      <c r="L72" s="414"/>
      <c r="M72" s="48"/>
      <c r="N72" s="10">
        <f t="shared" si="7"/>
        <v>0.60416666666666585</v>
      </c>
      <c r="O72" s="11" t="s">
        <v>12</v>
      </c>
      <c r="P72" s="12">
        <f t="shared" si="10"/>
        <v>0.60763888888888806</v>
      </c>
    </row>
    <row r="73" spans="1:16" s="7" customFormat="1" ht="15" customHeight="1">
      <c r="A73" s="10">
        <f t="shared" si="8"/>
        <v>0.60763888888888806</v>
      </c>
      <c r="B73" s="11" t="s">
        <v>12</v>
      </c>
      <c r="C73" s="12">
        <f t="shared" si="9"/>
        <v>0.61111111111111027</v>
      </c>
      <c r="D73" s="118" t="s">
        <v>544</v>
      </c>
      <c r="E73" s="415"/>
      <c r="F73" s="413"/>
      <c r="G73" s="414"/>
      <c r="H73" s="48"/>
      <c r="I73" s="70" t="s">
        <v>544</v>
      </c>
      <c r="J73" s="415"/>
      <c r="K73" s="413"/>
      <c r="L73" s="414"/>
      <c r="M73" s="48"/>
      <c r="N73" s="10">
        <f t="shared" si="7"/>
        <v>0.60763888888888806</v>
      </c>
      <c r="O73" s="11" t="s">
        <v>12</v>
      </c>
      <c r="P73" s="12">
        <f t="shared" si="10"/>
        <v>0.61111111111111027</v>
      </c>
    </row>
    <row r="74" spans="1:16" s="7" customFormat="1" ht="15" customHeight="1">
      <c r="A74" s="10">
        <f t="shared" si="8"/>
        <v>0.61111111111111027</v>
      </c>
      <c r="B74" s="11" t="s">
        <v>12</v>
      </c>
      <c r="C74" s="12">
        <f t="shared" si="9"/>
        <v>0.61458333333333248</v>
      </c>
      <c r="D74" s="119"/>
      <c r="E74" s="415"/>
      <c r="F74" s="413"/>
      <c r="G74" s="414"/>
      <c r="H74" s="48"/>
      <c r="I74" s="106"/>
      <c r="J74" s="415"/>
      <c r="K74" s="413"/>
      <c r="L74" s="414"/>
      <c r="M74" s="48"/>
      <c r="N74" s="10">
        <f t="shared" si="7"/>
        <v>0.61111111111111027</v>
      </c>
      <c r="O74" s="11" t="s">
        <v>12</v>
      </c>
      <c r="P74" s="12">
        <f t="shared" si="10"/>
        <v>0.61458333333333248</v>
      </c>
    </row>
    <row r="75" spans="1:16" s="7" customFormat="1" ht="15" customHeight="1">
      <c r="A75" s="10">
        <f t="shared" si="8"/>
        <v>0.61458333333333248</v>
      </c>
      <c r="B75" s="11" t="s">
        <v>12</v>
      </c>
      <c r="C75" s="12">
        <f t="shared" si="9"/>
        <v>0.61805555555555469</v>
      </c>
      <c r="D75" s="119"/>
      <c r="E75" s="65" t="s">
        <v>13</v>
      </c>
      <c r="F75" s="66" t="s">
        <v>14</v>
      </c>
      <c r="G75" s="66" t="s">
        <v>14</v>
      </c>
      <c r="H75" s="50" t="s">
        <v>739</v>
      </c>
      <c r="I75" s="106"/>
      <c r="J75" s="65" t="s">
        <v>13</v>
      </c>
      <c r="K75" s="66" t="s">
        <v>14</v>
      </c>
      <c r="L75" s="66" t="s">
        <v>14</v>
      </c>
      <c r="M75" s="50" t="s">
        <v>743</v>
      </c>
      <c r="N75" s="10">
        <f t="shared" si="7"/>
        <v>0.61458333333333248</v>
      </c>
      <c r="O75" s="11" t="s">
        <v>12</v>
      </c>
      <c r="P75" s="12">
        <f t="shared" si="10"/>
        <v>0.61805555555555469</v>
      </c>
    </row>
    <row r="76" spans="1:16" s="7" customFormat="1" ht="15" customHeight="1">
      <c r="A76" s="10">
        <f t="shared" si="8"/>
        <v>0.61805555555555469</v>
      </c>
      <c r="B76" s="11" t="s">
        <v>12</v>
      </c>
      <c r="C76" s="12">
        <f t="shared" si="9"/>
        <v>0.6215277777777769</v>
      </c>
      <c r="D76" s="119"/>
      <c r="E76" s="418" t="s">
        <v>747</v>
      </c>
      <c r="F76" s="415" t="s">
        <v>746</v>
      </c>
      <c r="G76" s="416" t="s">
        <v>749</v>
      </c>
      <c r="H76" s="51" t="s">
        <v>741</v>
      </c>
      <c r="I76" s="106"/>
      <c r="J76" s="418" t="s">
        <v>751</v>
      </c>
      <c r="K76" s="415" t="s">
        <v>750</v>
      </c>
      <c r="L76" s="416" t="s">
        <v>753</v>
      </c>
      <c r="M76" s="51" t="s">
        <v>745</v>
      </c>
      <c r="N76" s="10">
        <f t="shared" si="7"/>
        <v>0.61805555555555469</v>
      </c>
      <c r="O76" s="11" t="s">
        <v>12</v>
      </c>
      <c r="P76" s="12">
        <f t="shared" si="10"/>
        <v>0.6215277777777769</v>
      </c>
    </row>
    <row r="77" spans="1:16" s="7" customFormat="1" ht="15" customHeight="1">
      <c r="A77" s="10">
        <f t="shared" si="8"/>
        <v>0.6215277777777769</v>
      </c>
      <c r="B77" s="11" t="s">
        <v>12</v>
      </c>
      <c r="C77" s="12">
        <f t="shared" si="9"/>
        <v>0.62499999999999911</v>
      </c>
      <c r="D77" s="119"/>
      <c r="E77" s="418"/>
      <c r="F77" s="415"/>
      <c r="G77" s="416"/>
      <c r="H77" s="48"/>
      <c r="I77" s="106"/>
      <c r="J77" s="418"/>
      <c r="K77" s="415"/>
      <c r="L77" s="416"/>
      <c r="M77" s="48"/>
      <c r="N77" s="10">
        <f t="shared" si="7"/>
        <v>0.6215277777777769</v>
      </c>
      <c r="O77" s="11" t="s">
        <v>12</v>
      </c>
      <c r="P77" s="12">
        <f t="shared" si="10"/>
        <v>0.62499999999999911</v>
      </c>
    </row>
    <row r="78" spans="1:16" s="7" customFormat="1" ht="15" customHeight="1">
      <c r="A78" s="10">
        <f t="shared" si="8"/>
        <v>0.62499999999999911</v>
      </c>
      <c r="B78" s="11" t="s">
        <v>12</v>
      </c>
      <c r="C78" s="12">
        <f t="shared" si="9"/>
        <v>0.62847222222222132</v>
      </c>
      <c r="D78" s="119"/>
      <c r="E78" s="418"/>
      <c r="F78" s="415"/>
      <c r="G78" s="416"/>
      <c r="H78" s="48"/>
      <c r="I78" s="106"/>
      <c r="J78" s="418"/>
      <c r="K78" s="415"/>
      <c r="L78" s="416"/>
      <c r="M78" s="48"/>
      <c r="N78" s="10">
        <f t="shared" si="7"/>
        <v>0.62499999999999911</v>
      </c>
      <c r="O78" s="11" t="s">
        <v>12</v>
      </c>
      <c r="P78" s="12">
        <f t="shared" si="10"/>
        <v>0.62847222222222132</v>
      </c>
    </row>
    <row r="79" spans="1:16" s="7" customFormat="1" ht="15" customHeight="1">
      <c r="A79" s="10">
        <f t="shared" si="8"/>
        <v>0.62847222222222132</v>
      </c>
      <c r="B79" s="11" t="s">
        <v>12</v>
      </c>
      <c r="C79" s="12">
        <f t="shared" si="9"/>
        <v>0.63194444444444353</v>
      </c>
      <c r="D79" s="119"/>
      <c r="E79" s="121" t="s">
        <v>13</v>
      </c>
      <c r="F79" s="122" t="s">
        <v>14</v>
      </c>
      <c r="G79" s="425"/>
      <c r="H79" s="48"/>
      <c r="I79" s="106"/>
      <c r="J79" s="65" t="s">
        <v>13</v>
      </c>
      <c r="K79" s="66" t="s">
        <v>14</v>
      </c>
      <c r="L79" s="416"/>
      <c r="M79" s="48"/>
      <c r="N79" s="10">
        <f t="shared" si="7"/>
        <v>0.62847222222222132</v>
      </c>
      <c r="O79" s="11" t="s">
        <v>12</v>
      </c>
      <c r="P79" s="12">
        <f t="shared" si="10"/>
        <v>0.63194444444444353</v>
      </c>
    </row>
    <row r="80" spans="1:16" s="7" customFormat="1" ht="15" customHeight="1">
      <c r="A80" s="10">
        <f t="shared" si="8"/>
        <v>0.63194444444444353</v>
      </c>
      <c r="B80" s="11" t="s">
        <v>12</v>
      </c>
      <c r="C80" s="12">
        <f t="shared" si="9"/>
        <v>0.63541666666666574</v>
      </c>
      <c r="D80" s="119"/>
      <c r="E80" s="417" t="s">
        <v>748</v>
      </c>
      <c r="F80" s="418" t="s">
        <v>747</v>
      </c>
      <c r="G80" s="66" t="s">
        <v>14</v>
      </c>
      <c r="H80" s="48"/>
      <c r="I80" s="106"/>
      <c r="J80" s="417" t="s">
        <v>752</v>
      </c>
      <c r="K80" s="418" t="s">
        <v>751</v>
      </c>
      <c r="L80" s="66" t="s">
        <v>14</v>
      </c>
      <c r="M80" s="48"/>
      <c r="N80" s="10">
        <f t="shared" si="7"/>
        <v>0.63194444444444353</v>
      </c>
      <c r="O80" s="11" t="s">
        <v>12</v>
      </c>
      <c r="P80" s="12">
        <f t="shared" si="10"/>
        <v>0.63541666666666574</v>
      </c>
    </row>
    <row r="81" spans="1:16" s="7" customFormat="1" ht="15" customHeight="1">
      <c r="A81" s="10">
        <f t="shared" si="8"/>
        <v>0.63541666666666574</v>
      </c>
      <c r="B81" s="11" t="s">
        <v>12</v>
      </c>
      <c r="C81" s="12">
        <f t="shared" si="9"/>
        <v>0.63888888888888795</v>
      </c>
      <c r="D81" s="119"/>
      <c r="E81" s="417"/>
      <c r="F81" s="418"/>
      <c r="G81" s="415" t="s">
        <v>746</v>
      </c>
      <c r="H81" s="48"/>
      <c r="I81" s="106"/>
      <c r="J81" s="417"/>
      <c r="K81" s="418"/>
      <c r="L81" s="415" t="s">
        <v>750</v>
      </c>
      <c r="M81" s="48"/>
      <c r="N81" s="10">
        <f t="shared" si="7"/>
        <v>0.63541666666666574</v>
      </c>
      <c r="O81" s="11" t="s">
        <v>12</v>
      </c>
      <c r="P81" s="12">
        <f t="shared" si="10"/>
        <v>0.63888888888888795</v>
      </c>
    </row>
    <row r="82" spans="1:16" s="7" customFormat="1" ht="15" customHeight="1">
      <c r="A82" s="10">
        <f t="shared" si="8"/>
        <v>0.63888888888888795</v>
      </c>
      <c r="B82" s="11" t="s">
        <v>12</v>
      </c>
      <c r="C82" s="12">
        <f t="shared" si="9"/>
        <v>0.64236111111111016</v>
      </c>
      <c r="D82" s="119"/>
      <c r="E82" s="417"/>
      <c r="F82" s="418"/>
      <c r="G82" s="415"/>
      <c r="H82" s="48"/>
      <c r="I82" s="106"/>
      <c r="J82" s="417"/>
      <c r="K82" s="418"/>
      <c r="L82" s="415"/>
      <c r="M82" s="48"/>
      <c r="N82" s="10">
        <f t="shared" si="7"/>
        <v>0.63888888888888795</v>
      </c>
      <c r="O82" s="11" t="s">
        <v>12</v>
      </c>
      <c r="P82" s="12">
        <f t="shared" si="10"/>
        <v>0.64236111111111016</v>
      </c>
    </row>
    <row r="83" spans="1:16" s="7" customFormat="1" ht="15" customHeight="1">
      <c r="A83" s="10">
        <f t="shared" si="8"/>
        <v>0.64236111111111016</v>
      </c>
      <c r="B83" s="11" t="s">
        <v>12</v>
      </c>
      <c r="C83" s="12">
        <f t="shared" si="9"/>
        <v>0.64583333333333237</v>
      </c>
      <c r="D83" s="119"/>
      <c r="E83" s="65" t="s">
        <v>13</v>
      </c>
      <c r="F83" s="66" t="s">
        <v>14</v>
      </c>
      <c r="G83" s="415"/>
      <c r="H83" s="48"/>
      <c r="I83" s="106"/>
      <c r="J83" s="65" t="s">
        <v>13</v>
      </c>
      <c r="K83" s="66" t="s">
        <v>14</v>
      </c>
      <c r="L83" s="415"/>
      <c r="M83" s="48"/>
      <c r="N83" s="10">
        <f t="shared" si="7"/>
        <v>0.64236111111111016</v>
      </c>
      <c r="O83" s="11" t="s">
        <v>12</v>
      </c>
      <c r="P83" s="12">
        <f t="shared" si="10"/>
        <v>0.64583333333333237</v>
      </c>
    </row>
    <row r="84" spans="1:16" s="7" customFormat="1" ht="15" customHeight="1">
      <c r="A84" s="10">
        <f t="shared" si="8"/>
        <v>0.64583333333333237</v>
      </c>
      <c r="B84" s="11" t="s">
        <v>12</v>
      </c>
      <c r="C84" s="12">
        <f t="shared" si="9"/>
        <v>0.64930555555555458</v>
      </c>
      <c r="D84" s="119"/>
      <c r="E84" s="416" t="s">
        <v>749</v>
      </c>
      <c r="F84" s="417" t="s">
        <v>748</v>
      </c>
      <c r="G84" s="415"/>
      <c r="H84" s="48"/>
      <c r="I84" s="106"/>
      <c r="J84" s="416" t="s">
        <v>753</v>
      </c>
      <c r="K84" s="417" t="s">
        <v>752</v>
      </c>
      <c r="L84" s="415"/>
      <c r="M84" s="48"/>
      <c r="N84" s="10">
        <f t="shared" si="7"/>
        <v>0.64583333333333237</v>
      </c>
      <c r="O84" s="11" t="s">
        <v>12</v>
      </c>
      <c r="P84" s="12">
        <f t="shared" si="10"/>
        <v>0.64930555555555458</v>
      </c>
    </row>
    <row r="85" spans="1:16" s="7" customFormat="1" ht="15" customHeight="1">
      <c r="A85" s="10">
        <f t="shared" si="8"/>
        <v>0.64930555555555458</v>
      </c>
      <c r="B85" s="11" t="s">
        <v>12</v>
      </c>
      <c r="C85" s="12">
        <f t="shared" si="9"/>
        <v>0.65277777777777679</v>
      </c>
      <c r="D85" s="119"/>
      <c r="E85" s="416"/>
      <c r="F85" s="417"/>
      <c r="G85" s="66" t="s">
        <v>14</v>
      </c>
      <c r="H85" s="52" t="s">
        <v>746</v>
      </c>
      <c r="I85" s="106"/>
      <c r="J85" s="416"/>
      <c r="K85" s="417"/>
      <c r="L85" s="66" t="s">
        <v>14</v>
      </c>
      <c r="M85" s="52" t="s">
        <v>750</v>
      </c>
      <c r="N85" s="10">
        <f t="shared" si="7"/>
        <v>0.64930555555555458</v>
      </c>
      <c r="O85" s="11" t="s">
        <v>12</v>
      </c>
      <c r="P85" s="12">
        <f t="shared" si="10"/>
        <v>0.65277777777777679</v>
      </c>
    </row>
    <row r="86" spans="1:16" s="7" customFormat="1" ht="15" customHeight="1">
      <c r="A86" s="10">
        <f t="shared" si="8"/>
        <v>0.65277777777777679</v>
      </c>
      <c r="B86" s="11" t="s">
        <v>12</v>
      </c>
      <c r="C86" s="12">
        <f t="shared" si="9"/>
        <v>0.656249999999999</v>
      </c>
      <c r="D86" s="120"/>
      <c r="E86" s="416"/>
      <c r="F86" s="417"/>
      <c r="G86" s="418" t="s">
        <v>747</v>
      </c>
      <c r="H86" s="48"/>
      <c r="I86" s="106"/>
      <c r="J86" s="416"/>
      <c r="K86" s="417"/>
      <c r="L86" s="418" t="s">
        <v>751</v>
      </c>
      <c r="M86" s="48"/>
      <c r="N86" s="10">
        <f t="shared" si="7"/>
        <v>0.65277777777777679</v>
      </c>
      <c r="O86" s="11" t="s">
        <v>12</v>
      </c>
      <c r="P86" s="12">
        <f t="shared" si="10"/>
        <v>0.656249999999999</v>
      </c>
    </row>
    <row r="87" spans="1:16" s="7" customFormat="1" ht="15" customHeight="1">
      <c r="A87" s="10">
        <f t="shared" si="8"/>
        <v>0.656249999999999</v>
      </c>
      <c r="B87" s="11" t="s">
        <v>12</v>
      </c>
      <c r="C87" s="12">
        <f t="shared" si="9"/>
        <v>0.65972222222222121</v>
      </c>
      <c r="D87" s="109"/>
      <c r="E87" s="65" t="s">
        <v>13</v>
      </c>
      <c r="F87" s="66" t="s">
        <v>14</v>
      </c>
      <c r="G87" s="418"/>
      <c r="H87" s="48"/>
      <c r="I87" s="109"/>
      <c r="J87" s="117"/>
      <c r="K87" s="66" t="s">
        <v>14</v>
      </c>
      <c r="L87" s="418"/>
      <c r="M87" s="48"/>
      <c r="N87" s="10">
        <f t="shared" si="7"/>
        <v>0.656249999999999</v>
      </c>
      <c r="O87" s="11" t="s">
        <v>12</v>
      </c>
      <c r="P87" s="12">
        <f t="shared" si="10"/>
        <v>0.65972222222222121</v>
      </c>
    </row>
    <row r="88" spans="1:16" s="7" customFormat="1" ht="15" customHeight="1">
      <c r="A88" s="10">
        <f t="shared" si="8"/>
        <v>0.65972222222222121</v>
      </c>
      <c r="B88" s="11" t="s">
        <v>12</v>
      </c>
      <c r="C88" s="12">
        <f t="shared" si="9"/>
        <v>0.66319444444444342</v>
      </c>
      <c r="D88" s="63">
        <f>A88-TIME(0, $O$1, 0)</f>
        <v>0.64583333333333237</v>
      </c>
      <c r="E88" s="410" t="s">
        <v>754</v>
      </c>
      <c r="F88" s="416" t="s">
        <v>749</v>
      </c>
      <c r="G88" s="418"/>
      <c r="H88" s="48"/>
      <c r="I88" s="109"/>
      <c r="J88" s="117"/>
      <c r="K88" s="416" t="s">
        <v>753</v>
      </c>
      <c r="L88" s="418"/>
      <c r="M88" s="48"/>
      <c r="N88" s="10">
        <f t="shared" si="7"/>
        <v>0.65972222222222121</v>
      </c>
      <c r="O88" s="11" t="s">
        <v>12</v>
      </c>
      <c r="P88" s="12">
        <f t="shared" si="10"/>
        <v>0.66319444444444342</v>
      </c>
    </row>
    <row r="89" spans="1:16" s="7" customFormat="1" ht="15" customHeight="1">
      <c r="A89" s="10">
        <f t="shared" si="8"/>
        <v>0.66319444444444342</v>
      </c>
      <c r="B89" s="11" t="s">
        <v>12</v>
      </c>
      <c r="C89" s="12">
        <f t="shared" si="9"/>
        <v>0.66666666666666563</v>
      </c>
      <c r="D89" s="64" t="s">
        <v>545</v>
      </c>
      <c r="E89" s="410"/>
      <c r="F89" s="416"/>
      <c r="G89" s="418"/>
      <c r="H89" s="48"/>
      <c r="I89" s="109"/>
      <c r="J89" s="117"/>
      <c r="K89" s="416"/>
      <c r="L89" s="418"/>
      <c r="M89" s="48"/>
      <c r="N89" s="10">
        <f t="shared" si="7"/>
        <v>0.66319444444444342</v>
      </c>
      <c r="O89" s="11" t="s">
        <v>12</v>
      </c>
      <c r="P89" s="12">
        <f t="shared" si="10"/>
        <v>0.66666666666666563</v>
      </c>
    </row>
    <row r="90" spans="1:16" s="7" customFormat="1" ht="15" customHeight="1">
      <c r="A90" s="10">
        <f t="shared" si="8"/>
        <v>0.66666666666666563</v>
      </c>
      <c r="B90" s="11" t="s">
        <v>12</v>
      </c>
      <c r="C90" s="12">
        <f t="shared" si="9"/>
        <v>0.67013888888888784</v>
      </c>
      <c r="D90" s="64"/>
      <c r="E90" s="410"/>
      <c r="F90" s="416"/>
      <c r="G90" s="66" t="s">
        <v>14</v>
      </c>
      <c r="H90" s="53" t="s">
        <v>747</v>
      </c>
      <c r="I90" s="109"/>
      <c r="J90" s="117"/>
      <c r="K90" s="416"/>
      <c r="L90" s="66" t="s">
        <v>14</v>
      </c>
      <c r="M90" s="53" t="s">
        <v>751</v>
      </c>
      <c r="N90" s="10">
        <f t="shared" si="7"/>
        <v>0.66666666666666563</v>
      </c>
      <c r="O90" s="11" t="s">
        <v>12</v>
      </c>
      <c r="P90" s="12">
        <f t="shared" si="10"/>
        <v>0.67013888888888784</v>
      </c>
    </row>
    <row r="91" spans="1:16" s="7" customFormat="1" ht="15" customHeight="1">
      <c r="A91" s="10">
        <f t="shared" si="8"/>
        <v>0.67013888888888784</v>
      </c>
      <c r="B91" s="11" t="s">
        <v>12</v>
      </c>
      <c r="C91" s="12">
        <f t="shared" si="9"/>
        <v>0.67361111111111005</v>
      </c>
      <c r="D91" s="64"/>
      <c r="E91" s="65" t="s">
        <v>13</v>
      </c>
      <c r="F91" s="66" t="s">
        <v>14</v>
      </c>
      <c r="G91" s="417" t="s">
        <v>748</v>
      </c>
      <c r="H91" s="54" t="s">
        <v>749</v>
      </c>
      <c r="I91" s="109"/>
      <c r="J91" s="117"/>
      <c r="K91" s="426" t="s">
        <v>18</v>
      </c>
      <c r="L91" s="417" t="s">
        <v>752</v>
      </c>
      <c r="M91" s="54" t="s">
        <v>753</v>
      </c>
      <c r="N91" s="10">
        <f t="shared" si="7"/>
        <v>0.67013888888888784</v>
      </c>
      <c r="O91" s="11" t="s">
        <v>12</v>
      </c>
      <c r="P91" s="12">
        <f t="shared" si="10"/>
        <v>0.67361111111111005</v>
      </c>
    </row>
    <row r="92" spans="1:16" s="7" customFormat="1" ht="15" customHeight="1">
      <c r="A92" s="10">
        <f t="shared" si="8"/>
        <v>0.67361111111111005</v>
      </c>
      <c r="B92" s="11" t="s">
        <v>12</v>
      </c>
      <c r="C92" s="12">
        <f t="shared" si="9"/>
        <v>0.67708333333333226</v>
      </c>
      <c r="D92" s="125"/>
      <c r="E92" s="414" t="s">
        <v>755</v>
      </c>
      <c r="F92" s="410" t="s">
        <v>754</v>
      </c>
      <c r="G92" s="417"/>
      <c r="H92" s="48"/>
      <c r="I92" s="109"/>
      <c r="J92" s="117"/>
      <c r="K92" s="427"/>
      <c r="L92" s="417"/>
      <c r="M92" s="48"/>
      <c r="N92" s="10">
        <f t="shared" si="7"/>
        <v>0.67361111111111005</v>
      </c>
      <c r="O92" s="11" t="s">
        <v>12</v>
      </c>
      <c r="P92" s="12">
        <f t="shared" si="10"/>
        <v>0.67708333333333226</v>
      </c>
    </row>
    <row r="93" spans="1:16" s="7" customFormat="1" ht="15" customHeight="1">
      <c r="A93" s="10">
        <f t="shared" si="8"/>
        <v>0.67708333333333226</v>
      </c>
      <c r="B93" s="11" t="s">
        <v>12</v>
      </c>
      <c r="C93" s="12">
        <f t="shared" si="9"/>
        <v>0.68055555555555447</v>
      </c>
      <c r="D93" s="125"/>
      <c r="E93" s="414"/>
      <c r="F93" s="410"/>
      <c r="G93" s="417"/>
      <c r="H93" s="48"/>
      <c r="I93" s="109"/>
      <c r="J93" s="117"/>
      <c r="K93" s="428"/>
      <c r="L93" s="417"/>
      <c r="M93" s="48"/>
      <c r="N93" s="10">
        <f t="shared" si="7"/>
        <v>0.67708333333333226</v>
      </c>
      <c r="O93" s="11" t="s">
        <v>12</v>
      </c>
      <c r="P93" s="12">
        <f t="shared" si="10"/>
        <v>0.68055555555555447</v>
      </c>
    </row>
    <row r="94" spans="1:16" s="7" customFormat="1" ht="15" customHeight="1">
      <c r="A94" s="10">
        <f t="shared" si="8"/>
        <v>0.68055555555555447</v>
      </c>
      <c r="B94" s="11" t="s">
        <v>12</v>
      </c>
      <c r="C94" s="12">
        <f t="shared" si="9"/>
        <v>0.68402777777777668</v>
      </c>
      <c r="D94" s="125"/>
      <c r="E94" s="414"/>
      <c r="F94" s="410"/>
      <c r="G94" s="417"/>
      <c r="H94" s="48"/>
      <c r="I94" s="104"/>
      <c r="J94" s="117"/>
      <c r="K94" s="117"/>
      <c r="L94" s="417"/>
      <c r="M94" s="48"/>
      <c r="N94" s="10">
        <f t="shared" si="7"/>
        <v>0.68055555555555447</v>
      </c>
      <c r="O94" s="11" t="s">
        <v>12</v>
      </c>
      <c r="P94" s="12">
        <f t="shared" si="10"/>
        <v>0.68402777777777668</v>
      </c>
    </row>
    <row r="95" spans="1:16" s="7" customFormat="1" ht="15" customHeight="1">
      <c r="A95" s="10">
        <f t="shared" si="8"/>
        <v>0.68402777777777668</v>
      </c>
      <c r="B95" s="11" t="s">
        <v>12</v>
      </c>
      <c r="C95" s="12">
        <f t="shared" si="9"/>
        <v>0.68749999999999889</v>
      </c>
      <c r="D95" s="125"/>
      <c r="E95" s="65" t="s">
        <v>13</v>
      </c>
      <c r="F95" s="66" t="s">
        <v>14</v>
      </c>
      <c r="G95" s="66" t="s">
        <v>14</v>
      </c>
      <c r="H95" s="55" t="s">
        <v>748</v>
      </c>
      <c r="I95" s="104"/>
      <c r="J95" s="117"/>
      <c r="K95" s="117"/>
      <c r="L95" s="426" t="s">
        <v>18</v>
      </c>
      <c r="M95" s="55" t="s">
        <v>752</v>
      </c>
      <c r="N95" s="10">
        <f t="shared" si="7"/>
        <v>0.68402777777777668</v>
      </c>
      <c r="O95" s="11" t="s">
        <v>12</v>
      </c>
      <c r="P95" s="12">
        <f t="shared" si="10"/>
        <v>0.68749999999999889</v>
      </c>
    </row>
    <row r="96" spans="1:16" s="7" customFormat="1" ht="15" customHeight="1">
      <c r="A96" s="10">
        <f t="shared" si="8"/>
        <v>0.68749999999999889</v>
      </c>
      <c r="B96" s="11" t="s">
        <v>12</v>
      </c>
      <c r="C96" s="12">
        <f t="shared" si="9"/>
        <v>0.6909722222222211</v>
      </c>
      <c r="D96" s="125"/>
      <c r="E96" s="422" t="s">
        <v>756</v>
      </c>
      <c r="F96" s="414" t="s">
        <v>755</v>
      </c>
      <c r="G96" s="410" t="s">
        <v>754</v>
      </c>
      <c r="H96" s="48"/>
      <c r="I96" s="104"/>
      <c r="J96" s="117"/>
      <c r="K96" s="117"/>
      <c r="L96" s="427"/>
      <c r="M96" s="48"/>
      <c r="N96" s="10">
        <f t="shared" si="7"/>
        <v>0.68749999999999889</v>
      </c>
      <c r="O96" s="11" t="s">
        <v>12</v>
      </c>
      <c r="P96" s="12">
        <f t="shared" si="10"/>
        <v>0.6909722222222211</v>
      </c>
    </row>
    <row r="97" spans="1:16" s="7" customFormat="1" ht="15" customHeight="1">
      <c r="A97" s="10">
        <f t="shared" si="8"/>
        <v>0.6909722222222211</v>
      </c>
      <c r="B97" s="11" t="s">
        <v>12</v>
      </c>
      <c r="C97" s="12">
        <f t="shared" si="9"/>
        <v>0.69444444444444331</v>
      </c>
      <c r="D97" s="125"/>
      <c r="E97" s="423"/>
      <c r="F97" s="414"/>
      <c r="G97" s="410"/>
      <c r="H97" s="48"/>
      <c r="I97" s="104"/>
      <c r="J97" s="117"/>
      <c r="K97" s="117"/>
      <c r="L97" s="428"/>
      <c r="M97" s="48"/>
      <c r="N97" s="10">
        <f t="shared" si="7"/>
        <v>0.6909722222222211</v>
      </c>
      <c r="O97" s="11" t="s">
        <v>12</v>
      </c>
      <c r="P97" s="12">
        <f t="shared" si="10"/>
        <v>0.69444444444444331</v>
      </c>
    </row>
    <row r="98" spans="1:16" s="7" customFormat="1" ht="15" customHeight="1">
      <c r="A98" s="10">
        <f t="shared" si="8"/>
        <v>0.69444444444444331</v>
      </c>
      <c r="B98" s="11" t="s">
        <v>12</v>
      </c>
      <c r="C98" s="12">
        <f t="shared" si="9"/>
        <v>0.69791666666666552</v>
      </c>
      <c r="D98" s="126"/>
      <c r="E98" s="424"/>
      <c r="F98" s="414"/>
      <c r="G98" s="410"/>
      <c r="H98" s="48"/>
      <c r="I98" s="109"/>
      <c r="J98" s="60"/>
      <c r="K98" s="109"/>
      <c r="L98" s="109"/>
      <c r="M98" s="60"/>
      <c r="N98" s="10">
        <f t="shared" si="7"/>
        <v>0.69444444444444331</v>
      </c>
      <c r="O98" s="11" t="s">
        <v>12</v>
      </c>
      <c r="P98" s="12">
        <f t="shared" si="10"/>
        <v>0.69791666666666552</v>
      </c>
    </row>
    <row r="99" spans="1:16" s="7" customFormat="1" ht="15" customHeight="1">
      <c r="A99" s="10">
        <f t="shared" si="8"/>
        <v>0.69791666666666552</v>
      </c>
      <c r="B99" s="11" t="s">
        <v>12</v>
      </c>
      <c r="C99" s="12">
        <f t="shared" si="9"/>
        <v>0.70138888888888773</v>
      </c>
      <c r="D99" s="109"/>
      <c r="E99" s="48"/>
      <c r="F99" s="66" t="s">
        <v>14</v>
      </c>
      <c r="G99" s="410"/>
      <c r="H99" s="48"/>
      <c r="I99" s="109"/>
      <c r="J99" s="60"/>
      <c r="K99" s="109"/>
      <c r="L99" s="109"/>
      <c r="M99" s="60"/>
      <c r="N99" s="10">
        <f t="shared" si="7"/>
        <v>0.69791666666666552</v>
      </c>
      <c r="O99" s="11" t="s">
        <v>12</v>
      </c>
      <c r="P99" s="12">
        <f t="shared" si="10"/>
        <v>0.70138888888888773</v>
      </c>
    </row>
    <row r="100" spans="1:16" s="7" customFormat="1" ht="15" customHeight="1">
      <c r="A100" s="10">
        <f t="shared" si="8"/>
        <v>0.70138888888888773</v>
      </c>
      <c r="B100" s="11" t="s">
        <v>12</v>
      </c>
      <c r="C100" s="12">
        <f t="shared" si="9"/>
        <v>0.70486111111110994</v>
      </c>
      <c r="D100" s="109"/>
      <c r="E100" s="48"/>
      <c r="F100" s="422" t="s">
        <v>756</v>
      </c>
      <c r="G100" s="66" t="s">
        <v>14</v>
      </c>
      <c r="H100" s="47" t="s">
        <v>754</v>
      </c>
      <c r="I100" s="109"/>
      <c r="J100" s="60"/>
      <c r="K100" s="60"/>
      <c r="L100" s="109"/>
      <c r="M100" s="109"/>
      <c r="N100" s="10">
        <f t="shared" si="7"/>
        <v>0.70138888888888773</v>
      </c>
      <c r="O100" s="11" t="s">
        <v>12</v>
      </c>
      <c r="P100" s="12">
        <f t="shared" si="10"/>
        <v>0.70486111111110994</v>
      </c>
    </row>
    <row r="101" spans="1:16" s="7" customFormat="1" ht="15" customHeight="1">
      <c r="A101" s="10">
        <f t="shared" si="8"/>
        <v>0.70486111111110994</v>
      </c>
      <c r="B101" s="11" t="s">
        <v>12</v>
      </c>
      <c r="C101" s="12">
        <f t="shared" si="9"/>
        <v>0.70833333333333215</v>
      </c>
      <c r="D101" s="109"/>
      <c r="E101" s="48"/>
      <c r="F101" s="423"/>
      <c r="G101" s="414" t="s">
        <v>755</v>
      </c>
      <c r="H101" s="48"/>
      <c r="I101" s="109"/>
      <c r="J101" s="60"/>
      <c r="K101" s="60"/>
      <c r="L101" s="109"/>
      <c r="M101" s="60"/>
      <c r="N101" s="10">
        <f t="shared" si="7"/>
        <v>0.70486111111110994</v>
      </c>
      <c r="O101" s="11" t="s">
        <v>12</v>
      </c>
      <c r="P101" s="12">
        <f t="shared" si="10"/>
        <v>0.70833333333333215</v>
      </c>
    </row>
    <row r="102" spans="1:16" s="7" customFormat="1" ht="15" customHeight="1">
      <c r="A102" s="10">
        <f t="shared" si="8"/>
        <v>0.70833333333333215</v>
      </c>
      <c r="B102" s="11" t="s">
        <v>12</v>
      </c>
      <c r="C102" s="12">
        <f t="shared" ref="C102:C113" si="11">A102+$Q$1</f>
        <v>0.71180555555555436</v>
      </c>
      <c r="D102" s="109"/>
      <c r="E102" s="48"/>
      <c r="F102" s="424"/>
      <c r="G102" s="414"/>
      <c r="H102" s="48"/>
      <c r="I102" s="109"/>
      <c r="J102" s="109"/>
      <c r="K102" s="60"/>
      <c r="L102" s="109"/>
      <c r="M102" s="60"/>
      <c r="N102" s="10">
        <f t="shared" si="7"/>
        <v>0.70833333333333215</v>
      </c>
      <c r="O102" s="11" t="s">
        <v>12</v>
      </c>
      <c r="P102" s="12">
        <f t="shared" ref="P102:P113" si="12">N102+$Q$1</f>
        <v>0.71180555555555436</v>
      </c>
    </row>
    <row r="103" spans="1:16" s="7" customFormat="1" ht="15" customHeight="1">
      <c r="A103" s="10">
        <f t="shared" si="8"/>
        <v>0.71180555555555436</v>
      </c>
      <c r="B103" s="11" t="s">
        <v>12</v>
      </c>
      <c r="C103" s="12">
        <f t="shared" si="11"/>
        <v>0.71527777777777657</v>
      </c>
      <c r="D103" s="109"/>
      <c r="E103" s="117"/>
      <c r="F103" s="426" t="s">
        <v>18</v>
      </c>
      <c r="G103" s="414"/>
      <c r="H103" s="48"/>
      <c r="I103" s="109"/>
      <c r="J103" s="109"/>
      <c r="K103" s="127"/>
      <c r="L103" s="109"/>
      <c r="M103" s="127"/>
      <c r="N103" s="10">
        <f t="shared" si="7"/>
        <v>0.71180555555555436</v>
      </c>
      <c r="O103" s="11" t="s">
        <v>12</v>
      </c>
      <c r="P103" s="12">
        <f t="shared" si="12"/>
        <v>0.71527777777777657</v>
      </c>
    </row>
    <row r="104" spans="1:16" s="7" customFormat="1" ht="15" customHeight="1">
      <c r="A104" s="10">
        <f t="shared" si="8"/>
        <v>0.71527777777777657</v>
      </c>
      <c r="B104" s="11" t="s">
        <v>12</v>
      </c>
      <c r="C104" s="12">
        <f t="shared" si="11"/>
        <v>0.71874999999999878</v>
      </c>
      <c r="D104" s="109"/>
      <c r="E104" s="117"/>
      <c r="F104" s="427"/>
      <c r="G104" s="414"/>
      <c r="H104" s="48"/>
      <c r="I104" s="109"/>
      <c r="J104" s="109"/>
      <c r="K104" s="60"/>
      <c r="L104" s="109"/>
      <c r="M104" s="60"/>
      <c r="N104" s="10">
        <f t="shared" si="7"/>
        <v>0.71527777777777657</v>
      </c>
      <c r="O104" s="11" t="s">
        <v>12</v>
      </c>
      <c r="P104" s="12">
        <f t="shared" si="12"/>
        <v>0.71874999999999878</v>
      </c>
    </row>
    <row r="105" spans="1:16" s="7" customFormat="1" ht="15" customHeight="1">
      <c r="A105" s="10">
        <f t="shared" si="8"/>
        <v>0.71874999999999878</v>
      </c>
      <c r="B105" s="11" t="s">
        <v>12</v>
      </c>
      <c r="C105" s="12">
        <f t="shared" si="11"/>
        <v>0.72222222222222099</v>
      </c>
      <c r="D105" s="109"/>
      <c r="E105" s="48"/>
      <c r="F105" s="428"/>
      <c r="G105" s="66" t="s">
        <v>14</v>
      </c>
      <c r="H105" s="50" t="s">
        <v>755</v>
      </c>
      <c r="I105" s="109"/>
      <c r="J105" s="109"/>
      <c r="K105" s="60"/>
      <c r="L105" s="109"/>
      <c r="M105" s="60"/>
      <c r="N105" s="10">
        <f t="shared" si="7"/>
        <v>0.71874999999999878</v>
      </c>
      <c r="O105" s="11" t="s">
        <v>12</v>
      </c>
      <c r="P105" s="12">
        <f t="shared" si="12"/>
        <v>0.72222222222222099</v>
      </c>
    </row>
    <row r="106" spans="1:16" s="7" customFormat="1" ht="15" customHeight="1">
      <c r="A106" s="10">
        <f t="shared" si="8"/>
        <v>0.72222222222222099</v>
      </c>
      <c r="B106" s="11" t="s">
        <v>12</v>
      </c>
      <c r="C106" s="12">
        <f t="shared" si="11"/>
        <v>0.7256944444444432</v>
      </c>
      <c r="D106" s="109"/>
      <c r="E106" s="48"/>
      <c r="F106" s="48"/>
      <c r="G106" s="412" t="s">
        <v>756</v>
      </c>
      <c r="H106" s="48"/>
      <c r="I106" s="109"/>
      <c r="J106" s="109"/>
      <c r="K106" s="60"/>
      <c r="L106" s="60"/>
      <c r="M106" s="60"/>
      <c r="N106" s="10">
        <f t="shared" si="7"/>
        <v>0.72222222222222099</v>
      </c>
      <c r="O106" s="11" t="s">
        <v>12</v>
      </c>
      <c r="P106" s="12">
        <f t="shared" si="12"/>
        <v>0.7256944444444432</v>
      </c>
    </row>
    <row r="107" spans="1:16" s="7" customFormat="1" ht="15" customHeight="1">
      <c r="A107" s="10">
        <f t="shared" si="8"/>
        <v>0.7256944444444432</v>
      </c>
      <c r="B107" s="11" t="s">
        <v>12</v>
      </c>
      <c r="C107" s="12">
        <f t="shared" si="11"/>
        <v>0.72916666666666541</v>
      </c>
      <c r="D107" s="109"/>
      <c r="E107" s="48"/>
      <c r="F107" s="48"/>
      <c r="G107" s="412"/>
      <c r="H107" s="48"/>
      <c r="I107" s="109"/>
      <c r="J107" s="109"/>
      <c r="K107" s="60"/>
      <c r="L107" s="60"/>
      <c r="M107" s="60"/>
      <c r="N107" s="10">
        <f t="shared" si="7"/>
        <v>0.7256944444444432</v>
      </c>
      <c r="O107" s="11" t="s">
        <v>12</v>
      </c>
      <c r="P107" s="12">
        <f t="shared" si="12"/>
        <v>0.72916666666666541</v>
      </c>
    </row>
    <row r="108" spans="1:16" s="7" customFormat="1" ht="15" customHeight="1">
      <c r="A108" s="10">
        <f t="shared" si="8"/>
        <v>0.72916666666666541</v>
      </c>
      <c r="B108" s="11" t="s">
        <v>12</v>
      </c>
      <c r="C108" s="12">
        <f t="shared" si="11"/>
        <v>0.73263888888888762</v>
      </c>
      <c r="D108" s="109"/>
      <c r="E108" s="48"/>
      <c r="F108" s="117"/>
      <c r="G108" s="412"/>
      <c r="H108" s="48"/>
      <c r="I108" s="109"/>
      <c r="J108" s="60"/>
      <c r="K108" s="60"/>
      <c r="L108" s="60"/>
      <c r="M108" s="60"/>
      <c r="N108" s="10">
        <f t="shared" si="7"/>
        <v>0.72916666666666541</v>
      </c>
      <c r="O108" s="11" t="s">
        <v>12</v>
      </c>
      <c r="P108" s="12">
        <f t="shared" si="12"/>
        <v>0.73263888888888762</v>
      </c>
    </row>
    <row r="109" spans="1:16" s="7" customFormat="1" ht="15" customHeight="1">
      <c r="A109" s="10">
        <f t="shared" si="8"/>
        <v>0.73263888888888762</v>
      </c>
      <c r="B109" s="11" t="s">
        <v>12</v>
      </c>
      <c r="C109" s="12">
        <f t="shared" si="11"/>
        <v>0.73611111111110983</v>
      </c>
      <c r="D109" s="109"/>
      <c r="E109" s="48"/>
      <c r="F109" s="117"/>
      <c r="G109" s="412"/>
      <c r="H109" s="48"/>
      <c r="I109" s="109"/>
      <c r="J109" s="60"/>
      <c r="K109" s="60"/>
      <c r="L109" s="60"/>
      <c r="M109" s="60"/>
      <c r="N109" s="10">
        <f t="shared" si="7"/>
        <v>0.73263888888888762</v>
      </c>
      <c r="O109" s="11" t="s">
        <v>12</v>
      </c>
      <c r="P109" s="12">
        <f t="shared" si="12"/>
        <v>0.73611111111110983</v>
      </c>
    </row>
    <row r="110" spans="1:16" s="7" customFormat="1" ht="15" customHeight="1">
      <c r="A110" s="10">
        <f t="shared" si="8"/>
        <v>0.73611111111110983</v>
      </c>
      <c r="B110" s="11" t="s">
        <v>12</v>
      </c>
      <c r="C110" s="12">
        <f t="shared" si="11"/>
        <v>0.73958333333333204</v>
      </c>
      <c r="D110" s="109"/>
      <c r="E110" s="48"/>
      <c r="F110" s="48"/>
      <c r="G110" s="426" t="s">
        <v>18</v>
      </c>
      <c r="H110" s="49" t="s">
        <v>756</v>
      </c>
      <c r="I110" s="109"/>
      <c r="J110" s="60"/>
      <c r="K110" s="60"/>
      <c r="L110" s="60"/>
      <c r="M110" s="60"/>
      <c r="N110" s="10">
        <f t="shared" si="7"/>
        <v>0.73611111111110983</v>
      </c>
      <c r="O110" s="11" t="s">
        <v>12</v>
      </c>
      <c r="P110" s="12">
        <f t="shared" si="12"/>
        <v>0.73958333333333204</v>
      </c>
    </row>
    <row r="111" spans="1:16" s="7" customFormat="1" ht="15" customHeight="1">
      <c r="A111" s="10">
        <f t="shared" si="8"/>
        <v>0.73958333333333204</v>
      </c>
      <c r="B111" s="11" t="s">
        <v>12</v>
      </c>
      <c r="C111" s="12">
        <f t="shared" si="11"/>
        <v>0.74305555555555425</v>
      </c>
      <c r="D111" s="109"/>
      <c r="E111" s="48"/>
      <c r="F111" s="48"/>
      <c r="G111" s="427"/>
      <c r="H111" s="48"/>
      <c r="I111" s="109"/>
      <c r="J111" s="60"/>
      <c r="K111" s="60"/>
      <c r="L111" s="60"/>
      <c r="M111" s="60"/>
      <c r="N111" s="10">
        <f t="shared" si="7"/>
        <v>0.73958333333333204</v>
      </c>
      <c r="O111" s="11" t="s">
        <v>12</v>
      </c>
      <c r="P111" s="12">
        <f t="shared" si="12"/>
        <v>0.74305555555555425</v>
      </c>
    </row>
    <row r="112" spans="1:16" s="7" customFormat="1" ht="15" customHeight="1">
      <c r="A112" s="10">
        <f t="shared" si="8"/>
        <v>0.74305555555555425</v>
      </c>
      <c r="B112" s="11" t="s">
        <v>12</v>
      </c>
      <c r="C112" s="12">
        <f t="shared" si="11"/>
        <v>0.74652777777777646</v>
      </c>
      <c r="D112" s="109"/>
      <c r="E112" s="48"/>
      <c r="F112" s="48"/>
      <c r="G112" s="428"/>
      <c r="H112" s="48"/>
      <c r="I112" s="109"/>
      <c r="J112" s="60"/>
      <c r="K112" s="60"/>
      <c r="L112" s="60"/>
      <c r="M112" s="60"/>
      <c r="N112" s="10">
        <f t="shared" si="7"/>
        <v>0.74305555555555425</v>
      </c>
      <c r="O112" s="11" t="s">
        <v>12</v>
      </c>
      <c r="P112" s="12">
        <f t="shared" si="12"/>
        <v>0.74652777777777646</v>
      </c>
    </row>
    <row r="113" spans="1:16" s="7" customFormat="1" ht="15" customHeight="1">
      <c r="A113" s="10">
        <f t="shared" si="8"/>
        <v>0.74652777777777646</v>
      </c>
      <c r="B113" s="11" t="s">
        <v>12</v>
      </c>
      <c r="C113" s="12">
        <f t="shared" si="11"/>
        <v>0.74999999999999867</v>
      </c>
      <c r="D113" s="109"/>
      <c r="E113" s="60"/>
      <c r="F113" s="60"/>
      <c r="G113" s="60"/>
      <c r="H113" s="60"/>
      <c r="I113" s="109"/>
      <c r="J113" s="60"/>
      <c r="K113" s="109"/>
      <c r="L113" s="60"/>
      <c r="M113" s="60"/>
      <c r="N113" s="10">
        <f t="shared" ref="N113" si="13">P112</f>
        <v>0.74652777777777646</v>
      </c>
      <c r="O113" s="11" t="s">
        <v>12</v>
      </c>
      <c r="P113" s="12">
        <f t="shared" si="12"/>
        <v>0.74999999999999867</v>
      </c>
    </row>
  </sheetData>
  <mergeCells count="124">
    <mergeCell ref="A1:D1"/>
    <mergeCell ref="E1:M1"/>
    <mergeCell ref="N3:P4"/>
    <mergeCell ref="G110:G112"/>
    <mergeCell ref="F103:F105"/>
    <mergeCell ref="A2:D2"/>
    <mergeCell ref="K80:K82"/>
    <mergeCell ref="L81:L84"/>
    <mergeCell ref="J84:J86"/>
    <mergeCell ref="K84:K86"/>
    <mergeCell ref="L86:L89"/>
    <mergeCell ref="K88:K90"/>
    <mergeCell ref="L91:L94"/>
    <mergeCell ref="K64:K66"/>
    <mergeCell ref="J68:J70"/>
    <mergeCell ref="K68:K70"/>
    <mergeCell ref="L71:L74"/>
    <mergeCell ref="J72:J74"/>
    <mergeCell ref="K72:K74"/>
    <mergeCell ref="L26:L29"/>
    <mergeCell ref="J30:J32"/>
    <mergeCell ref="K30:K32"/>
    <mergeCell ref="G106:G109"/>
    <mergeCell ref="J26:J28"/>
    <mergeCell ref="K91:K93"/>
    <mergeCell ref="L95:L97"/>
    <mergeCell ref="F60:F62"/>
    <mergeCell ref="E88:E90"/>
    <mergeCell ref="E92:E94"/>
    <mergeCell ref="F92:F94"/>
    <mergeCell ref="F41:F58"/>
    <mergeCell ref="G45:G54"/>
    <mergeCell ref="F88:F90"/>
    <mergeCell ref="F84:F86"/>
    <mergeCell ref="E84:E86"/>
    <mergeCell ref="F80:F82"/>
    <mergeCell ref="E80:E82"/>
    <mergeCell ref="E60:E62"/>
    <mergeCell ref="E96:E98"/>
    <mergeCell ref="F96:F98"/>
    <mergeCell ref="J76:J78"/>
    <mergeCell ref="G61:G64"/>
    <mergeCell ref="K76:K78"/>
    <mergeCell ref="L76:L79"/>
    <mergeCell ref="J80:J82"/>
    <mergeCell ref="L61:L64"/>
    <mergeCell ref="J60:J62"/>
    <mergeCell ref="J64:J66"/>
    <mergeCell ref="F100:F102"/>
    <mergeCell ref="G96:G99"/>
    <mergeCell ref="G76:G79"/>
    <mergeCell ref="E76:E78"/>
    <mergeCell ref="G71:G74"/>
    <mergeCell ref="G66:G69"/>
    <mergeCell ref="G86:G89"/>
    <mergeCell ref="G91:G94"/>
    <mergeCell ref="F76:F78"/>
    <mergeCell ref="G81:G84"/>
    <mergeCell ref="E68:E70"/>
    <mergeCell ref="F68:F70"/>
    <mergeCell ref="E72:E74"/>
    <mergeCell ref="F72:F74"/>
    <mergeCell ref="E64:E66"/>
    <mergeCell ref="F64:F66"/>
    <mergeCell ref="G101:G104"/>
    <mergeCell ref="L66:L69"/>
    <mergeCell ref="K60:K62"/>
    <mergeCell ref="F38:F40"/>
    <mergeCell ref="G41:G44"/>
    <mergeCell ref="L41:L44"/>
    <mergeCell ref="E26:E28"/>
    <mergeCell ref="F26:F28"/>
    <mergeCell ref="G26:G29"/>
    <mergeCell ref="K26:K28"/>
    <mergeCell ref="E30:E32"/>
    <mergeCell ref="F30:F32"/>
    <mergeCell ref="E37:E54"/>
    <mergeCell ref="L31:L34"/>
    <mergeCell ref="J34:J36"/>
    <mergeCell ref="K34:K36"/>
    <mergeCell ref="L36:L39"/>
    <mergeCell ref="K38:K40"/>
    <mergeCell ref="K41:K58"/>
    <mergeCell ref="J37:J54"/>
    <mergeCell ref="L45:L54"/>
    <mergeCell ref="G31:G34"/>
    <mergeCell ref="E34:E36"/>
    <mergeCell ref="F34:F36"/>
    <mergeCell ref="G36:G39"/>
    <mergeCell ref="J56:J58"/>
    <mergeCell ref="L56:L59"/>
    <mergeCell ref="G21:G24"/>
    <mergeCell ref="L21:L24"/>
    <mergeCell ref="E22:E24"/>
    <mergeCell ref="F22:F24"/>
    <mergeCell ref="J22:J24"/>
    <mergeCell ref="K22:K24"/>
    <mergeCell ref="G56:G59"/>
    <mergeCell ref="E56:E58"/>
    <mergeCell ref="G16:G19"/>
    <mergeCell ref="L16:L19"/>
    <mergeCell ref="E18:E20"/>
    <mergeCell ref="F18:F20"/>
    <mergeCell ref="J18:J20"/>
    <mergeCell ref="K18:K20"/>
    <mergeCell ref="E10:E12"/>
    <mergeCell ref="F10:F12"/>
    <mergeCell ref="J10:J12"/>
    <mergeCell ref="K10:K12"/>
    <mergeCell ref="G11:G14"/>
    <mergeCell ref="L11:L14"/>
    <mergeCell ref="E14:E16"/>
    <mergeCell ref="F14:F16"/>
    <mergeCell ref="J14:J16"/>
    <mergeCell ref="K14:K16"/>
    <mergeCell ref="E2:H2"/>
    <mergeCell ref="J2:M2"/>
    <mergeCell ref="A3:C4"/>
    <mergeCell ref="D3:D4"/>
    <mergeCell ref="I3:I4"/>
    <mergeCell ref="E6:E8"/>
    <mergeCell ref="G6:G9"/>
    <mergeCell ref="J6:J8"/>
    <mergeCell ref="L6:L9"/>
  </mergeCells>
  <phoneticPr fontId="2" type="noConversion"/>
  <pageMargins left="0.25" right="0.25" top="0.75" bottom="0.75" header="0.3" footer="0.3"/>
  <pageSetup paperSize="8" scale="5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13"/>
  <sheetViews>
    <sheetView topLeftCell="A48" zoomScale="85" zoomScaleNormal="85" workbookViewId="0">
      <selection activeCell="R17" sqref="R17"/>
    </sheetView>
  </sheetViews>
  <sheetFormatPr defaultColWidth="9" defaultRowHeight="15" customHeight="1" outlineLevelCol="1"/>
  <cols>
    <col min="1" max="1" width="6.25" style="8" bestFit="1" customWidth="1"/>
    <col min="2" max="2" width="2.875" style="7" bestFit="1" customWidth="1"/>
    <col min="3" max="3" width="6.25" style="8" bestFit="1" customWidth="1"/>
    <col min="4" max="4" width="13.875" style="8" bestFit="1" customWidth="1"/>
    <col min="5" max="7" width="24.375" style="7" customWidth="1"/>
    <col min="8" max="8" width="23.125" style="7" customWidth="1"/>
    <col min="9" max="9" width="13.875" style="8" bestFit="1" customWidth="1"/>
    <col min="10" max="12" width="24.375" style="7" customWidth="1"/>
    <col min="13" max="13" width="23.125" style="7" customWidth="1"/>
    <col min="14" max="14" width="6.25" style="8" hidden="1" customWidth="1" outlineLevel="1"/>
    <col min="15" max="15" width="2.875" style="7" hidden="1" customWidth="1" outlineLevel="1"/>
    <col min="16" max="16" width="6.25" style="8" hidden="1" customWidth="1" outlineLevel="1"/>
    <col min="17" max="17" width="20.625" style="7" hidden="1" customWidth="1" outlineLevel="1"/>
    <col min="18" max="18" width="20.625" style="7" customWidth="1" collapsed="1"/>
    <col min="19" max="26" width="20.625" style="7" customWidth="1"/>
    <col min="27" max="16384" width="9" style="9"/>
  </cols>
  <sheetData>
    <row r="1" spans="1:26" s="18" customFormat="1" ht="25.5" customHeight="1">
      <c r="A1" s="396" t="s">
        <v>851</v>
      </c>
      <c r="B1" s="396"/>
      <c r="C1" s="396"/>
      <c r="D1" s="396"/>
      <c r="E1" s="397" t="s">
        <v>850</v>
      </c>
      <c r="F1" s="397"/>
      <c r="G1" s="397"/>
      <c r="H1" s="397"/>
      <c r="I1" s="397"/>
      <c r="J1" s="397"/>
      <c r="K1" s="397"/>
      <c r="L1" s="397"/>
      <c r="M1" s="397"/>
      <c r="N1" s="3" t="s">
        <v>0</v>
      </c>
      <c r="O1" s="4">
        <v>20</v>
      </c>
      <c r="P1" s="3" t="s">
        <v>1</v>
      </c>
      <c r="Q1" s="3">
        <v>3.472222222222222E-3</v>
      </c>
      <c r="R1" s="1"/>
      <c r="S1" s="1"/>
      <c r="T1" s="1"/>
      <c r="U1" s="1"/>
      <c r="V1" s="1"/>
      <c r="W1" s="1"/>
      <c r="X1" s="1"/>
      <c r="Y1" s="1"/>
      <c r="Z1" s="1"/>
    </row>
    <row r="2" spans="1:26" s="18" customFormat="1" ht="15" customHeight="1">
      <c r="A2" s="429" t="s">
        <v>30</v>
      </c>
      <c r="B2" s="429"/>
      <c r="C2" s="429"/>
      <c r="D2" s="430"/>
      <c r="E2" s="407" t="s">
        <v>550</v>
      </c>
      <c r="F2" s="407"/>
      <c r="G2" s="407"/>
      <c r="H2" s="407"/>
      <c r="I2" s="6"/>
      <c r="J2" s="408" t="s">
        <v>551</v>
      </c>
      <c r="K2" s="408"/>
      <c r="L2" s="408"/>
      <c r="M2" s="40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2" customFormat="1" ht="15" customHeight="1">
      <c r="A3" s="395" t="s">
        <v>2</v>
      </c>
      <c r="B3" s="395"/>
      <c r="C3" s="395"/>
      <c r="D3" s="409" t="s">
        <v>3</v>
      </c>
      <c r="E3" s="21"/>
      <c r="F3" s="21" t="s">
        <v>21</v>
      </c>
      <c r="G3" s="21" t="s">
        <v>20</v>
      </c>
      <c r="H3" s="21"/>
      <c r="I3" s="409" t="s">
        <v>3</v>
      </c>
      <c r="J3" s="21"/>
      <c r="K3" s="21" t="s">
        <v>23</v>
      </c>
      <c r="L3" s="21" t="s">
        <v>22</v>
      </c>
      <c r="M3" s="21"/>
      <c r="N3" s="395" t="s">
        <v>2</v>
      </c>
      <c r="O3" s="395"/>
      <c r="P3" s="395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s="22" customFormat="1" ht="15" customHeight="1">
      <c r="A4" s="395"/>
      <c r="B4" s="395"/>
      <c r="C4" s="395"/>
      <c r="D4" s="409"/>
      <c r="E4" s="21" t="s">
        <v>8</v>
      </c>
      <c r="F4" s="21" t="s">
        <v>9</v>
      </c>
      <c r="G4" s="21" t="s">
        <v>10</v>
      </c>
      <c r="H4" s="21" t="s">
        <v>11</v>
      </c>
      <c r="I4" s="409"/>
      <c r="J4" s="21" t="s">
        <v>8</v>
      </c>
      <c r="K4" s="21" t="s">
        <v>9</v>
      </c>
      <c r="L4" s="21" t="s">
        <v>10</v>
      </c>
      <c r="M4" s="21" t="s">
        <v>11</v>
      </c>
      <c r="N4" s="395"/>
      <c r="O4" s="395"/>
      <c r="P4" s="395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" customHeight="1">
      <c r="A5" s="10">
        <f>C5-TIME(0, 5, 0)</f>
        <v>0.37152777777777779</v>
      </c>
      <c r="B5" s="11" t="s">
        <v>12</v>
      </c>
      <c r="C5" s="12">
        <f>A6</f>
        <v>0.375</v>
      </c>
      <c r="D5" s="110"/>
      <c r="E5" s="65" t="s">
        <v>13</v>
      </c>
      <c r="F5" s="48"/>
      <c r="G5" s="66" t="s">
        <v>14</v>
      </c>
      <c r="H5" s="48"/>
      <c r="I5" s="110"/>
      <c r="J5" s="65" t="s">
        <v>13</v>
      </c>
      <c r="K5" s="48"/>
      <c r="L5" s="66" t="s">
        <v>14</v>
      </c>
      <c r="M5" s="48"/>
      <c r="N5" s="10">
        <f>P5-TIME(0, 5, 0)</f>
        <v>0.37152777777777779</v>
      </c>
      <c r="O5" s="11" t="s">
        <v>12</v>
      </c>
      <c r="P5" s="12">
        <f>N6</f>
        <v>0.375</v>
      </c>
    </row>
    <row r="6" spans="1:26" ht="15" customHeight="1">
      <c r="A6" s="10">
        <v>0.375</v>
      </c>
      <c r="B6" s="11" t="s">
        <v>12</v>
      </c>
      <c r="C6" s="12">
        <f t="shared" ref="C6:C37" si="0">A6+$Q$1</f>
        <v>0.37847222222222221</v>
      </c>
      <c r="D6" s="63">
        <f>A6-TIME(0, $O$1, 0)</f>
        <v>0.3611111111111111</v>
      </c>
      <c r="E6" s="410" t="s">
        <v>757</v>
      </c>
      <c r="F6" s="48"/>
      <c r="G6" s="412" t="s">
        <v>759</v>
      </c>
      <c r="H6" s="48"/>
      <c r="I6" s="63">
        <f>$A6-TIME(0, $O$1, 0)</f>
        <v>0.3611111111111111</v>
      </c>
      <c r="J6" s="410" t="s">
        <v>761</v>
      </c>
      <c r="K6" s="48"/>
      <c r="L6" s="412" t="s">
        <v>763</v>
      </c>
      <c r="M6" s="48"/>
      <c r="N6" s="10">
        <v>0.375</v>
      </c>
      <c r="O6" s="11" t="s">
        <v>12</v>
      </c>
      <c r="P6" s="12">
        <f t="shared" ref="P6:P37" si="1">N6+$Q$1</f>
        <v>0.37847222222222221</v>
      </c>
    </row>
    <row r="7" spans="1:26" ht="15" customHeight="1">
      <c r="A7" s="10">
        <f>C6</f>
        <v>0.37847222222222221</v>
      </c>
      <c r="B7" s="11" t="s">
        <v>12</v>
      </c>
      <c r="C7" s="12">
        <f t="shared" si="0"/>
        <v>0.38194444444444442</v>
      </c>
      <c r="D7" s="71" t="s">
        <v>541</v>
      </c>
      <c r="E7" s="410"/>
      <c r="F7" s="48"/>
      <c r="G7" s="412"/>
      <c r="H7" s="48"/>
      <c r="I7" s="71" t="s">
        <v>541</v>
      </c>
      <c r="J7" s="410"/>
      <c r="K7" s="48"/>
      <c r="L7" s="412"/>
      <c r="M7" s="48"/>
      <c r="N7" s="10">
        <f>P6</f>
        <v>0.37847222222222221</v>
      </c>
      <c r="O7" s="11" t="s">
        <v>12</v>
      </c>
      <c r="P7" s="12">
        <f t="shared" si="1"/>
        <v>0.38194444444444442</v>
      </c>
    </row>
    <row r="8" spans="1:26" ht="15" customHeight="1">
      <c r="A8" s="10">
        <f>C7</f>
        <v>0.38194444444444442</v>
      </c>
      <c r="B8" s="11" t="s">
        <v>12</v>
      </c>
      <c r="C8" s="12">
        <f t="shared" si="0"/>
        <v>0.38541666666666663</v>
      </c>
      <c r="D8" s="71"/>
      <c r="E8" s="410"/>
      <c r="F8" s="48"/>
      <c r="G8" s="412"/>
      <c r="H8" s="48"/>
      <c r="I8" s="71"/>
      <c r="J8" s="410"/>
      <c r="K8" s="48"/>
      <c r="L8" s="412"/>
      <c r="M8" s="48"/>
      <c r="N8" s="10">
        <f>P7</f>
        <v>0.38194444444444442</v>
      </c>
      <c r="O8" s="11" t="s">
        <v>12</v>
      </c>
      <c r="P8" s="12">
        <f t="shared" si="1"/>
        <v>0.38541666666666663</v>
      </c>
    </row>
    <row r="9" spans="1:26" ht="15" customHeight="1">
      <c r="A9" s="10">
        <f>C8</f>
        <v>0.38541666666666663</v>
      </c>
      <c r="B9" s="11" t="s">
        <v>12</v>
      </c>
      <c r="C9" s="12">
        <f t="shared" si="0"/>
        <v>0.38888888888888884</v>
      </c>
      <c r="D9" s="71"/>
      <c r="E9" s="65" t="s">
        <v>13</v>
      </c>
      <c r="F9" s="66" t="s">
        <v>14</v>
      </c>
      <c r="G9" s="412"/>
      <c r="H9" s="48"/>
      <c r="I9" s="71"/>
      <c r="J9" s="65" t="s">
        <v>13</v>
      </c>
      <c r="K9" s="66" t="s">
        <v>14</v>
      </c>
      <c r="L9" s="412"/>
      <c r="M9" s="48"/>
      <c r="N9" s="10">
        <f>P8</f>
        <v>0.38541666666666663</v>
      </c>
      <c r="O9" s="11" t="s">
        <v>12</v>
      </c>
      <c r="P9" s="12">
        <f t="shared" si="1"/>
        <v>0.38888888888888884</v>
      </c>
    </row>
    <row r="10" spans="1:26" ht="15" customHeight="1">
      <c r="A10" s="10">
        <f>C9</f>
        <v>0.38888888888888884</v>
      </c>
      <c r="B10" s="11" t="s">
        <v>12</v>
      </c>
      <c r="C10" s="12">
        <f t="shared" si="0"/>
        <v>0.39236111111111105</v>
      </c>
      <c r="D10" s="71"/>
      <c r="E10" s="414" t="s">
        <v>758</v>
      </c>
      <c r="F10" s="410" t="s">
        <v>757</v>
      </c>
      <c r="G10" s="66" t="s">
        <v>14</v>
      </c>
      <c r="H10" s="48"/>
      <c r="I10" s="71"/>
      <c r="J10" s="414" t="s">
        <v>762</v>
      </c>
      <c r="K10" s="410" t="s">
        <v>761</v>
      </c>
      <c r="L10" s="66" t="s">
        <v>14</v>
      </c>
      <c r="M10" s="48"/>
      <c r="N10" s="10">
        <f>P9</f>
        <v>0.38888888888888884</v>
      </c>
      <c r="O10" s="11" t="s">
        <v>12</v>
      </c>
      <c r="P10" s="12">
        <f t="shared" si="1"/>
        <v>0.39236111111111105</v>
      </c>
    </row>
    <row r="11" spans="1:26" ht="15" customHeight="1">
      <c r="A11" s="10">
        <f t="shared" ref="A11:A47" si="2">C10</f>
        <v>0.39236111111111105</v>
      </c>
      <c r="B11" s="11" t="s">
        <v>12</v>
      </c>
      <c r="C11" s="12">
        <f t="shared" si="0"/>
        <v>0.39583333333333326</v>
      </c>
      <c r="D11" s="71"/>
      <c r="E11" s="414"/>
      <c r="F11" s="410"/>
      <c r="G11" s="413" t="s">
        <v>760</v>
      </c>
      <c r="H11" s="48"/>
      <c r="I11" s="71"/>
      <c r="J11" s="414"/>
      <c r="K11" s="410"/>
      <c r="L11" s="413" t="s">
        <v>764</v>
      </c>
      <c r="M11" s="48"/>
      <c r="N11" s="10">
        <f t="shared" ref="N11:N47" si="3">P10</f>
        <v>0.39236111111111105</v>
      </c>
      <c r="O11" s="11" t="s">
        <v>12</v>
      </c>
      <c r="P11" s="12">
        <f t="shared" si="1"/>
        <v>0.39583333333333326</v>
      </c>
    </row>
    <row r="12" spans="1:26" ht="15" customHeight="1">
      <c r="A12" s="10">
        <f t="shared" si="2"/>
        <v>0.39583333333333326</v>
      </c>
      <c r="B12" s="11" t="s">
        <v>12</v>
      </c>
      <c r="C12" s="12">
        <f t="shared" si="0"/>
        <v>0.39930555555555547</v>
      </c>
      <c r="D12" s="71"/>
      <c r="E12" s="414"/>
      <c r="F12" s="410"/>
      <c r="G12" s="413"/>
      <c r="H12" s="48"/>
      <c r="I12" s="71"/>
      <c r="J12" s="414"/>
      <c r="K12" s="410"/>
      <c r="L12" s="413"/>
      <c r="M12" s="48"/>
      <c r="N12" s="10">
        <f t="shared" si="3"/>
        <v>0.39583333333333326</v>
      </c>
      <c r="O12" s="11" t="s">
        <v>12</v>
      </c>
      <c r="P12" s="12">
        <f t="shared" si="1"/>
        <v>0.39930555555555547</v>
      </c>
    </row>
    <row r="13" spans="1:26" ht="15" customHeight="1">
      <c r="A13" s="10">
        <f t="shared" si="2"/>
        <v>0.39930555555555547</v>
      </c>
      <c r="B13" s="11" t="s">
        <v>12</v>
      </c>
      <c r="C13" s="12">
        <f t="shared" si="0"/>
        <v>0.40277777777777768</v>
      </c>
      <c r="D13" s="71"/>
      <c r="E13" s="65" t="s">
        <v>13</v>
      </c>
      <c r="F13" s="66" t="s">
        <v>14</v>
      </c>
      <c r="G13" s="413"/>
      <c r="H13" s="48"/>
      <c r="I13" s="71"/>
      <c r="J13" s="65" t="s">
        <v>13</v>
      </c>
      <c r="K13" s="66" t="s">
        <v>14</v>
      </c>
      <c r="L13" s="413"/>
      <c r="M13" s="48"/>
      <c r="N13" s="10">
        <f t="shared" si="3"/>
        <v>0.39930555555555547</v>
      </c>
      <c r="O13" s="11" t="s">
        <v>12</v>
      </c>
      <c r="P13" s="12">
        <f t="shared" si="1"/>
        <v>0.40277777777777768</v>
      </c>
    </row>
    <row r="14" spans="1:26" ht="15" customHeight="1">
      <c r="A14" s="10">
        <f t="shared" si="2"/>
        <v>0.40277777777777768</v>
      </c>
      <c r="B14" s="11" t="s">
        <v>12</v>
      </c>
      <c r="C14" s="12">
        <f t="shared" si="0"/>
        <v>0.40624999999999989</v>
      </c>
      <c r="D14" s="71"/>
      <c r="E14" s="412" t="s">
        <v>759</v>
      </c>
      <c r="F14" s="414" t="s">
        <v>758</v>
      </c>
      <c r="G14" s="413"/>
      <c r="H14" s="48"/>
      <c r="I14" s="71"/>
      <c r="J14" s="412" t="s">
        <v>763</v>
      </c>
      <c r="K14" s="414" t="s">
        <v>762</v>
      </c>
      <c r="L14" s="413"/>
      <c r="M14" s="48"/>
      <c r="N14" s="10">
        <f t="shared" si="3"/>
        <v>0.40277777777777768</v>
      </c>
      <c r="O14" s="11" t="s">
        <v>12</v>
      </c>
      <c r="P14" s="12">
        <f t="shared" si="1"/>
        <v>0.40624999999999989</v>
      </c>
    </row>
    <row r="15" spans="1:26" ht="15" customHeight="1">
      <c r="A15" s="10">
        <f t="shared" si="2"/>
        <v>0.40624999999999989</v>
      </c>
      <c r="B15" s="11" t="s">
        <v>12</v>
      </c>
      <c r="C15" s="12">
        <f t="shared" si="0"/>
        <v>0.4097222222222221</v>
      </c>
      <c r="D15" s="71"/>
      <c r="E15" s="412"/>
      <c r="F15" s="414"/>
      <c r="G15" s="66" t="s">
        <v>14</v>
      </c>
      <c r="H15" s="48"/>
      <c r="I15" s="71"/>
      <c r="J15" s="412"/>
      <c r="K15" s="414"/>
      <c r="L15" s="66" t="s">
        <v>14</v>
      </c>
      <c r="M15" s="48"/>
      <c r="N15" s="10">
        <f t="shared" si="3"/>
        <v>0.40624999999999989</v>
      </c>
      <c r="O15" s="11" t="s">
        <v>12</v>
      </c>
      <c r="P15" s="12">
        <f t="shared" si="1"/>
        <v>0.4097222222222221</v>
      </c>
    </row>
    <row r="16" spans="1:26" ht="15" customHeight="1">
      <c r="A16" s="10">
        <f t="shared" si="2"/>
        <v>0.4097222222222221</v>
      </c>
      <c r="B16" s="11" t="s">
        <v>12</v>
      </c>
      <c r="C16" s="12">
        <f t="shared" si="0"/>
        <v>0.41319444444444431</v>
      </c>
      <c r="D16" s="71"/>
      <c r="E16" s="412"/>
      <c r="F16" s="414"/>
      <c r="G16" s="410" t="s">
        <v>757</v>
      </c>
      <c r="H16" s="48"/>
      <c r="I16" s="71"/>
      <c r="J16" s="412"/>
      <c r="K16" s="414"/>
      <c r="L16" s="410" t="s">
        <v>761</v>
      </c>
      <c r="M16" s="48"/>
      <c r="N16" s="10">
        <f t="shared" si="3"/>
        <v>0.4097222222222221</v>
      </c>
      <c r="O16" s="11" t="s">
        <v>12</v>
      </c>
      <c r="P16" s="12">
        <f t="shared" si="1"/>
        <v>0.41319444444444431</v>
      </c>
    </row>
    <row r="17" spans="1:16" ht="15" customHeight="1">
      <c r="A17" s="10">
        <f t="shared" si="2"/>
        <v>0.41319444444444431</v>
      </c>
      <c r="B17" s="11" t="s">
        <v>12</v>
      </c>
      <c r="C17" s="12">
        <f t="shared" si="0"/>
        <v>0.41666666666666652</v>
      </c>
      <c r="D17" s="71"/>
      <c r="E17" s="65" t="s">
        <v>13</v>
      </c>
      <c r="F17" s="66" t="s">
        <v>14</v>
      </c>
      <c r="G17" s="410"/>
      <c r="H17" s="48"/>
      <c r="I17" s="71"/>
      <c r="J17" s="65" t="s">
        <v>13</v>
      </c>
      <c r="K17" s="66" t="s">
        <v>14</v>
      </c>
      <c r="L17" s="410"/>
      <c r="M17" s="48"/>
      <c r="N17" s="10">
        <f t="shared" si="3"/>
        <v>0.41319444444444431</v>
      </c>
      <c r="O17" s="11" t="s">
        <v>12</v>
      </c>
      <c r="P17" s="12">
        <f t="shared" si="1"/>
        <v>0.41666666666666652</v>
      </c>
    </row>
    <row r="18" spans="1:16" ht="15" customHeight="1">
      <c r="A18" s="10">
        <f t="shared" si="2"/>
        <v>0.41666666666666652</v>
      </c>
      <c r="B18" s="11" t="s">
        <v>12</v>
      </c>
      <c r="C18" s="12">
        <f t="shared" si="0"/>
        <v>0.42013888888888873</v>
      </c>
      <c r="D18" s="71"/>
      <c r="E18" s="413" t="s">
        <v>760</v>
      </c>
      <c r="F18" s="412" t="s">
        <v>759</v>
      </c>
      <c r="G18" s="410"/>
      <c r="H18" s="48"/>
      <c r="I18" s="71"/>
      <c r="J18" s="413" t="s">
        <v>764</v>
      </c>
      <c r="K18" s="412" t="s">
        <v>763</v>
      </c>
      <c r="L18" s="410"/>
      <c r="M18" s="48"/>
      <c r="N18" s="10">
        <f t="shared" si="3"/>
        <v>0.41666666666666652</v>
      </c>
      <c r="O18" s="11" t="s">
        <v>12</v>
      </c>
      <c r="P18" s="12">
        <f t="shared" si="1"/>
        <v>0.42013888888888873</v>
      </c>
    </row>
    <row r="19" spans="1:16" ht="15" customHeight="1">
      <c r="A19" s="10">
        <f t="shared" si="2"/>
        <v>0.42013888888888873</v>
      </c>
      <c r="B19" s="11" t="s">
        <v>12</v>
      </c>
      <c r="C19" s="12">
        <f t="shared" si="0"/>
        <v>0.42361111111111094</v>
      </c>
      <c r="D19" s="71"/>
      <c r="E19" s="413"/>
      <c r="F19" s="412"/>
      <c r="G19" s="410"/>
      <c r="H19" s="48"/>
      <c r="I19" s="71"/>
      <c r="J19" s="413"/>
      <c r="K19" s="412"/>
      <c r="L19" s="410"/>
      <c r="M19" s="48"/>
      <c r="N19" s="10">
        <f t="shared" si="3"/>
        <v>0.42013888888888873</v>
      </c>
      <c r="O19" s="11" t="s">
        <v>12</v>
      </c>
      <c r="P19" s="12">
        <f t="shared" si="1"/>
        <v>0.42361111111111094</v>
      </c>
    </row>
    <row r="20" spans="1:16" ht="15" customHeight="1">
      <c r="A20" s="10">
        <f t="shared" si="2"/>
        <v>0.42361111111111094</v>
      </c>
      <c r="B20" s="11" t="s">
        <v>12</v>
      </c>
      <c r="C20" s="12">
        <f t="shared" si="0"/>
        <v>0.42708333333333315</v>
      </c>
      <c r="D20" s="71"/>
      <c r="E20" s="413"/>
      <c r="F20" s="412"/>
      <c r="G20" s="66" t="s">
        <v>14</v>
      </c>
      <c r="H20" s="47" t="s">
        <v>757</v>
      </c>
      <c r="I20" s="71"/>
      <c r="J20" s="413"/>
      <c r="K20" s="412"/>
      <c r="L20" s="66" t="s">
        <v>14</v>
      </c>
      <c r="M20" s="47" t="s">
        <v>761</v>
      </c>
      <c r="N20" s="10">
        <f t="shared" si="3"/>
        <v>0.42361111111111094</v>
      </c>
      <c r="O20" s="11" t="s">
        <v>12</v>
      </c>
      <c r="P20" s="12">
        <f t="shared" si="1"/>
        <v>0.42708333333333315</v>
      </c>
    </row>
    <row r="21" spans="1:16" ht="15" customHeight="1">
      <c r="A21" s="10">
        <f t="shared" si="2"/>
        <v>0.42708333333333315</v>
      </c>
      <c r="B21" s="11" t="s">
        <v>12</v>
      </c>
      <c r="C21" s="12">
        <f t="shared" si="0"/>
        <v>0.43055555555555536</v>
      </c>
      <c r="D21" s="69"/>
      <c r="E21" s="65" t="s">
        <v>13</v>
      </c>
      <c r="F21" s="66" t="s">
        <v>14</v>
      </c>
      <c r="G21" s="414" t="s">
        <v>758</v>
      </c>
      <c r="H21" s="49" t="s">
        <v>759</v>
      </c>
      <c r="I21" s="69"/>
      <c r="J21" s="65" t="s">
        <v>13</v>
      </c>
      <c r="K21" s="66" t="s">
        <v>14</v>
      </c>
      <c r="L21" s="414" t="s">
        <v>762</v>
      </c>
      <c r="M21" s="49" t="s">
        <v>763</v>
      </c>
      <c r="N21" s="10">
        <f t="shared" si="3"/>
        <v>0.42708333333333315</v>
      </c>
      <c r="O21" s="11" t="s">
        <v>12</v>
      </c>
      <c r="P21" s="12">
        <f t="shared" si="1"/>
        <v>0.43055555555555536</v>
      </c>
    </row>
    <row r="22" spans="1:16" ht="15" customHeight="1">
      <c r="A22" s="10">
        <f t="shared" si="2"/>
        <v>0.43055555555555536</v>
      </c>
      <c r="B22" s="11" t="s">
        <v>12</v>
      </c>
      <c r="C22" s="12">
        <f t="shared" si="0"/>
        <v>0.43402777777777757</v>
      </c>
      <c r="D22" s="70">
        <f>A22-TIME(0, $O$1, 0)</f>
        <v>0.41666666666666646</v>
      </c>
      <c r="E22" s="415" t="s">
        <v>765</v>
      </c>
      <c r="F22" s="413" t="s">
        <v>760</v>
      </c>
      <c r="G22" s="414"/>
      <c r="H22" s="48"/>
      <c r="I22" s="70">
        <f>$A22-TIME(0, $O$1, 0)</f>
        <v>0.41666666666666646</v>
      </c>
      <c r="J22" s="415" t="s">
        <v>769</v>
      </c>
      <c r="K22" s="413" t="s">
        <v>764</v>
      </c>
      <c r="L22" s="414"/>
      <c r="M22" s="48"/>
      <c r="N22" s="10">
        <f t="shared" si="3"/>
        <v>0.43055555555555536</v>
      </c>
      <c r="O22" s="11" t="s">
        <v>12</v>
      </c>
      <c r="P22" s="12">
        <f t="shared" si="1"/>
        <v>0.43402777777777757</v>
      </c>
    </row>
    <row r="23" spans="1:16" ht="15" customHeight="1">
      <c r="A23" s="10">
        <f t="shared" si="2"/>
        <v>0.43402777777777757</v>
      </c>
      <c r="B23" s="11" t="s">
        <v>12</v>
      </c>
      <c r="C23" s="12">
        <f t="shared" si="0"/>
        <v>0.43749999999999978</v>
      </c>
      <c r="D23" s="70" t="s">
        <v>542</v>
      </c>
      <c r="E23" s="415"/>
      <c r="F23" s="413"/>
      <c r="G23" s="414"/>
      <c r="H23" s="48"/>
      <c r="I23" s="70" t="s">
        <v>542</v>
      </c>
      <c r="J23" s="415"/>
      <c r="K23" s="413"/>
      <c r="L23" s="414"/>
      <c r="M23" s="48"/>
      <c r="N23" s="10">
        <f t="shared" si="3"/>
        <v>0.43402777777777757</v>
      </c>
      <c r="O23" s="11" t="s">
        <v>12</v>
      </c>
      <c r="P23" s="12">
        <f t="shared" si="1"/>
        <v>0.43749999999999978</v>
      </c>
    </row>
    <row r="24" spans="1:16" ht="15" customHeight="1">
      <c r="A24" s="10">
        <f t="shared" si="2"/>
        <v>0.43749999999999978</v>
      </c>
      <c r="B24" s="11" t="s">
        <v>12</v>
      </c>
      <c r="C24" s="12">
        <f t="shared" si="0"/>
        <v>0.44097222222222199</v>
      </c>
      <c r="D24" s="70"/>
      <c r="E24" s="415"/>
      <c r="F24" s="413"/>
      <c r="G24" s="414"/>
      <c r="H24" s="48"/>
      <c r="I24" s="70"/>
      <c r="J24" s="415"/>
      <c r="K24" s="413"/>
      <c r="L24" s="414"/>
      <c r="M24" s="48"/>
      <c r="N24" s="10">
        <f t="shared" si="3"/>
        <v>0.43749999999999978</v>
      </c>
      <c r="O24" s="11" t="s">
        <v>12</v>
      </c>
      <c r="P24" s="12">
        <f t="shared" si="1"/>
        <v>0.44097222222222199</v>
      </c>
    </row>
    <row r="25" spans="1:16" ht="15" customHeight="1">
      <c r="A25" s="10">
        <f t="shared" si="2"/>
        <v>0.44097222222222199</v>
      </c>
      <c r="B25" s="11" t="s">
        <v>12</v>
      </c>
      <c r="C25" s="12">
        <f t="shared" si="0"/>
        <v>0.4444444444444442</v>
      </c>
      <c r="D25" s="70"/>
      <c r="E25" s="65" t="s">
        <v>13</v>
      </c>
      <c r="F25" s="66" t="s">
        <v>14</v>
      </c>
      <c r="G25" s="66" t="s">
        <v>14</v>
      </c>
      <c r="H25" s="50" t="s">
        <v>758</v>
      </c>
      <c r="I25" s="70"/>
      <c r="J25" s="65" t="s">
        <v>13</v>
      </c>
      <c r="K25" s="66" t="s">
        <v>14</v>
      </c>
      <c r="L25" s="66" t="s">
        <v>14</v>
      </c>
      <c r="M25" s="50" t="s">
        <v>762</v>
      </c>
      <c r="N25" s="10">
        <f t="shared" si="3"/>
        <v>0.44097222222222199</v>
      </c>
      <c r="O25" s="11" t="s">
        <v>12</v>
      </c>
      <c r="P25" s="12">
        <f t="shared" si="1"/>
        <v>0.4444444444444442</v>
      </c>
    </row>
    <row r="26" spans="1:16" ht="15" customHeight="1">
      <c r="A26" s="10">
        <f t="shared" si="2"/>
        <v>0.4444444444444442</v>
      </c>
      <c r="B26" s="11" t="s">
        <v>12</v>
      </c>
      <c r="C26" s="12">
        <f t="shared" si="0"/>
        <v>0.44791666666666641</v>
      </c>
      <c r="D26" s="70"/>
      <c r="E26" s="418" t="s">
        <v>766</v>
      </c>
      <c r="F26" s="415" t="s">
        <v>765</v>
      </c>
      <c r="G26" s="416" t="s">
        <v>768</v>
      </c>
      <c r="H26" s="51" t="s">
        <v>760</v>
      </c>
      <c r="I26" s="70"/>
      <c r="J26" s="418" t="s">
        <v>770</v>
      </c>
      <c r="K26" s="415" t="s">
        <v>769</v>
      </c>
      <c r="L26" s="416" t="s">
        <v>772</v>
      </c>
      <c r="M26" s="51" t="s">
        <v>764</v>
      </c>
      <c r="N26" s="10">
        <f t="shared" si="3"/>
        <v>0.4444444444444442</v>
      </c>
      <c r="O26" s="11" t="s">
        <v>12</v>
      </c>
      <c r="P26" s="12">
        <f t="shared" si="1"/>
        <v>0.44791666666666641</v>
      </c>
    </row>
    <row r="27" spans="1:16" ht="15" customHeight="1">
      <c r="A27" s="10">
        <f t="shared" si="2"/>
        <v>0.44791666666666641</v>
      </c>
      <c r="B27" s="11" t="s">
        <v>12</v>
      </c>
      <c r="C27" s="12">
        <f t="shared" si="0"/>
        <v>0.45138888888888862</v>
      </c>
      <c r="D27" s="70"/>
      <c r="E27" s="418"/>
      <c r="F27" s="415"/>
      <c r="G27" s="416"/>
      <c r="H27" s="48"/>
      <c r="I27" s="70"/>
      <c r="J27" s="418"/>
      <c r="K27" s="415"/>
      <c r="L27" s="416"/>
      <c r="M27" s="48"/>
      <c r="N27" s="10">
        <f t="shared" si="3"/>
        <v>0.44791666666666641</v>
      </c>
      <c r="O27" s="11" t="s">
        <v>12</v>
      </c>
      <c r="P27" s="12">
        <f t="shared" si="1"/>
        <v>0.45138888888888862</v>
      </c>
    </row>
    <row r="28" spans="1:16" ht="15" customHeight="1">
      <c r="A28" s="10">
        <f t="shared" si="2"/>
        <v>0.45138888888888862</v>
      </c>
      <c r="B28" s="11" t="s">
        <v>12</v>
      </c>
      <c r="C28" s="12">
        <f t="shared" si="0"/>
        <v>0.45486111111111083</v>
      </c>
      <c r="D28" s="70"/>
      <c r="E28" s="418"/>
      <c r="F28" s="415"/>
      <c r="G28" s="416"/>
      <c r="H28" s="48"/>
      <c r="I28" s="70"/>
      <c r="J28" s="418"/>
      <c r="K28" s="415"/>
      <c r="L28" s="416"/>
      <c r="M28" s="48"/>
      <c r="N28" s="10">
        <f t="shared" si="3"/>
        <v>0.45138888888888862</v>
      </c>
      <c r="O28" s="11" t="s">
        <v>12</v>
      </c>
      <c r="P28" s="12">
        <f t="shared" si="1"/>
        <v>0.45486111111111083</v>
      </c>
    </row>
    <row r="29" spans="1:16" ht="15" customHeight="1">
      <c r="A29" s="10">
        <f t="shared" si="2"/>
        <v>0.45486111111111083</v>
      </c>
      <c r="B29" s="11" t="s">
        <v>12</v>
      </c>
      <c r="C29" s="12">
        <f t="shared" si="0"/>
        <v>0.45833333333333304</v>
      </c>
      <c r="D29" s="70"/>
      <c r="E29" s="65" t="s">
        <v>13</v>
      </c>
      <c r="F29" s="66" t="s">
        <v>14</v>
      </c>
      <c r="G29" s="416"/>
      <c r="H29" s="48"/>
      <c r="I29" s="70"/>
      <c r="J29" s="65" t="s">
        <v>13</v>
      </c>
      <c r="K29" s="66" t="s">
        <v>14</v>
      </c>
      <c r="L29" s="416"/>
      <c r="M29" s="48"/>
      <c r="N29" s="10">
        <f t="shared" si="3"/>
        <v>0.45486111111111083</v>
      </c>
      <c r="O29" s="11" t="s">
        <v>12</v>
      </c>
      <c r="P29" s="12">
        <f t="shared" si="1"/>
        <v>0.45833333333333304</v>
      </c>
    </row>
    <row r="30" spans="1:16" ht="15" customHeight="1">
      <c r="A30" s="10">
        <f t="shared" si="2"/>
        <v>0.45833333333333304</v>
      </c>
      <c r="B30" s="11" t="s">
        <v>12</v>
      </c>
      <c r="C30" s="12">
        <f t="shared" si="0"/>
        <v>0.46180555555555525</v>
      </c>
      <c r="D30" s="70"/>
      <c r="E30" s="417" t="s">
        <v>767</v>
      </c>
      <c r="F30" s="418" t="s">
        <v>766</v>
      </c>
      <c r="G30" s="66" t="s">
        <v>14</v>
      </c>
      <c r="H30" s="48"/>
      <c r="I30" s="70"/>
      <c r="J30" s="417" t="s">
        <v>771</v>
      </c>
      <c r="K30" s="418" t="s">
        <v>770</v>
      </c>
      <c r="L30" s="66" t="s">
        <v>14</v>
      </c>
      <c r="M30" s="48"/>
      <c r="N30" s="10">
        <f t="shared" si="3"/>
        <v>0.45833333333333304</v>
      </c>
      <c r="O30" s="11" t="s">
        <v>12</v>
      </c>
      <c r="P30" s="12">
        <f t="shared" si="1"/>
        <v>0.46180555555555525</v>
      </c>
    </row>
    <row r="31" spans="1:16" ht="15" customHeight="1">
      <c r="A31" s="10">
        <f t="shared" si="2"/>
        <v>0.46180555555555525</v>
      </c>
      <c r="B31" s="11" t="s">
        <v>12</v>
      </c>
      <c r="C31" s="12">
        <f t="shared" si="0"/>
        <v>0.46527777777777746</v>
      </c>
      <c r="D31" s="70"/>
      <c r="E31" s="417"/>
      <c r="F31" s="418"/>
      <c r="G31" s="415" t="s">
        <v>765</v>
      </c>
      <c r="H31" s="48"/>
      <c r="I31" s="70"/>
      <c r="J31" s="417"/>
      <c r="K31" s="418"/>
      <c r="L31" s="415" t="s">
        <v>769</v>
      </c>
      <c r="M31" s="48"/>
      <c r="N31" s="10">
        <f t="shared" si="3"/>
        <v>0.46180555555555525</v>
      </c>
      <c r="O31" s="11" t="s">
        <v>12</v>
      </c>
      <c r="P31" s="12">
        <f t="shared" si="1"/>
        <v>0.46527777777777746</v>
      </c>
    </row>
    <row r="32" spans="1:16" ht="15" customHeight="1">
      <c r="A32" s="10">
        <f t="shared" si="2"/>
        <v>0.46527777777777746</v>
      </c>
      <c r="B32" s="11" t="s">
        <v>12</v>
      </c>
      <c r="C32" s="12">
        <f t="shared" si="0"/>
        <v>0.46874999999999967</v>
      </c>
      <c r="D32" s="70"/>
      <c r="E32" s="417"/>
      <c r="F32" s="418"/>
      <c r="G32" s="415"/>
      <c r="H32" s="48"/>
      <c r="I32" s="70"/>
      <c r="J32" s="417"/>
      <c r="K32" s="418"/>
      <c r="L32" s="415"/>
      <c r="M32" s="48"/>
      <c r="N32" s="10">
        <f t="shared" si="3"/>
        <v>0.46527777777777746</v>
      </c>
      <c r="O32" s="11" t="s">
        <v>12</v>
      </c>
      <c r="P32" s="12">
        <f t="shared" si="1"/>
        <v>0.46874999999999967</v>
      </c>
    </row>
    <row r="33" spans="1:16" ht="15" customHeight="1">
      <c r="A33" s="10">
        <f t="shared" si="2"/>
        <v>0.46874999999999967</v>
      </c>
      <c r="B33" s="11" t="s">
        <v>12</v>
      </c>
      <c r="C33" s="12">
        <f t="shared" si="0"/>
        <v>0.47222222222222188</v>
      </c>
      <c r="D33" s="70"/>
      <c r="E33" s="65" t="s">
        <v>13</v>
      </c>
      <c r="F33" s="66" t="s">
        <v>14</v>
      </c>
      <c r="G33" s="415"/>
      <c r="H33" s="48"/>
      <c r="I33" s="70"/>
      <c r="J33" s="65" t="s">
        <v>13</v>
      </c>
      <c r="K33" s="66" t="s">
        <v>14</v>
      </c>
      <c r="L33" s="415"/>
      <c r="M33" s="48"/>
      <c r="N33" s="10">
        <f t="shared" si="3"/>
        <v>0.46874999999999967</v>
      </c>
      <c r="O33" s="11" t="s">
        <v>12</v>
      </c>
      <c r="P33" s="12">
        <f t="shared" si="1"/>
        <v>0.47222222222222188</v>
      </c>
    </row>
    <row r="34" spans="1:16" ht="15" customHeight="1">
      <c r="A34" s="10">
        <f t="shared" si="2"/>
        <v>0.47222222222222188</v>
      </c>
      <c r="B34" s="11" t="s">
        <v>12</v>
      </c>
      <c r="C34" s="12">
        <f t="shared" si="0"/>
        <v>0.47569444444444409</v>
      </c>
      <c r="D34" s="70"/>
      <c r="E34" s="416" t="s">
        <v>768</v>
      </c>
      <c r="F34" s="417" t="s">
        <v>767</v>
      </c>
      <c r="G34" s="415"/>
      <c r="H34" s="48"/>
      <c r="I34" s="70"/>
      <c r="J34" s="416" t="s">
        <v>772</v>
      </c>
      <c r="K34" s="417" t="s">
        <v>771</v>
      </c>
      <c r="L34" s="415"/>
      <c r="M34" s="48"/>
      <c r="N34" s="10">
        <f t="shared" si="3"/>
        <v>0.47222222222222188</v>
      </c>
      <c r="O34" s="11" t="s">
        <v>12</v>
      </c>
      <c r="P34" s="12">
        <f t="shared" si="1"/>
        <v>0.47569444444444409</v>
      </c>
    </row>
    <row r="35" spans="1:16" ht="15" customHeight="1">
      <c r="A35" s="10">
        <f t="shared" si="2"/>
        <v>0.47569444444444409</v>
      </c>
      <c r="B35" s="11" t="s">
        <v>12</v>
      </c>
      <c r="C35" s="12">
        <f t="shared" si="0"/>
        <v>0.4791666666666663</v>
      </c>
      <c r="D35" s="70"/>
      <c r="E35" s="416"/>
      <c r="F35" s="417"/>
      <c r="G35" s="66" t="s">
        <v>14</v>
      </c>
      <c r="H35" s="52" t="s">
        <v>765</v>
      </c>
      <c r="I35" s="70"/>
      <c r="J35" s="416"/>
      <c r="K35" s="417"/>
      <c r="L35" s="66" t="s">
        <v>14</v>
      </c>
      <c r="M35" s="52" t="s">
        <v>769</v>
      </c>
      <c r="N35" s="10">
        <f t="shared" si="3"/>
        <v>0.47569444444444409</v>
      </c>
      <c r="O35" s="11" t="s">
        <v>12</v>
      </c>
      <c r="P35" s="12">
        <f t="shared" si="1"/>
        <v>0.4791666666666663</v>
      </c>
    </row>
    <row r="36" spans="1:16" ht="15" customHeight="1">
      <c r="A36" s="10">
        <f t="shared" si="2"/>
        <v>0.4791666666666663</v>
      </c>
      <c r="B36" s="11" t="s">
        <v>12</v>
      </c>
      <c r="C36" s="12">
        <f t="shared" si="0"/>
        <v>0.48263888888888851</v>
      </c>
      <c r="D36" s="70"/>
      <c r="E36" s="416"/>
      <c r="F36" s="417"/>
      <c r="G36" s="418" t="s">
        <v>766</v>
      </c>
      <c r="H36" s="48"/>
      <c r="I36" s="70"/>
      <c r="J36" s="416"/>
      <c r="K36" s="417"/>
      <c r="L36" s="418" t="s">
        <v>770</v>
      </c>
      <c r="M36" s="48"/>
      <c r="N36" s="10">
        <f t="shared" si="3"/>
        <v>0.4791666666666663</v>
      </c>
      <c r="O36" s="11" t="s">
        <v>12</v>
      </c>
      <c r="P36" s="12">
        <f t="shared" si="1"/>
        <v>0.48263888888888851</v>
      </c>
    </row>
    <row r="37" spans="1:16" ht="15" customHeight="1">
      <c r="A37" s="10">
        <f t="shared" si="2"/>
        <v>0.48263888888888851</v>
      </c>
      <c r="B37" s="11" t="s">
        <v>12</v>
      </c>
      <c r="C37" s="12">
        <f t="shared" si="0"/>
        <v>0.48611111111111072</v>
      </c>
      <c r="D37" s="69"/>
      <c r="E37" s="419" t="s">
        <v>15</v>
      </c>
      <c r="F37" s="66" t="s">
        <v>14</v>
      </c>
      <c r="G37" s="418"/>
      <c r="H37" s="48"/>
      <c r="I37" s="69"/>
      <c r="J37" s="419" t="s">
        <v>15</v>
      </c>
      <c r="K37" s="66" t="s">
        <v>14</v>
      </c>
      <c r="L37" s="418"/>
      <c r="M37" s="48"/>
      <c r="N37" s="10">
        <f t="shared" si="3"/>
        <v>0.48263888888888851</v>
      </c>
      <c r="O37" s="11" t="s">
        <v>12</v>
      </c>
      <c r="P37" s="12">
        <f t="shared" si="1"/>
        <v>0.48611111111111072</v>
      </c>
    </row>
    <row r="38" spans="1:16" ht="15" customHeight="1">
      <c r="A38" s="10">
        <f t="shared" si="2"/>
        <v>0.48611111111111072</v>
      </c>
      <c r="B38" s="11" t="s">
        <v>12</v>
      </c>
      <c r="C38" s="12">
        <f t="shared" ref="C38:C69" si="4">A38+$Q$1</f>
        <v>0.48958333333333293</v>
      </c>
      <c r="D38" s="69"/>
      <c r="E38" s="420"/>
      <c r="F38" s="416" t="s">
        <v>768</v>
      </c>
      <c r="G38" s="418"/>
      <c r="H38" s="48"/>
      <c r="I38" s="69"/>
      <c r="J38" s="420"/>
      <c r="K38" s="416" t="s">
        <v>772</v>
      </c>
      <c r="L38" s="418"/>
      <c r="M38" s="48"/>
      <c r="N38" s="10">
        <f t="shared" si="3"/>
        <v>0.48611111111111072</v>
      </c>
      <c r="O38" s="11" t="s">
        <v>12</v>
      </c>
      <c r="P38" s="12">
        <f t="shared" ref="P38:P69" si="5">N38+$Q$1</f>
        <v>0.48958333333333293</v>
      </c>
    </row>
    <row r="39" spans="1:16" ht="15" customHeight="1">
      <c r="A39" s="10">
        <f t="shared" si="2"/>
        <v>0.48958333333333293</v>
      </c>
      <c r="B39" s="11" t="s">
        <v>12</v>
      </c>
      <c r="C39" s="12">
        <f t="shared" si="4"/>
        <v>0.49305555555555514</v>
      </c>
      <c r="D39" s="69"/>
      <c r="E39" s="420"/>
      <c r="F39" s="416"/>
      <c r="G39" s="418"/>
      <c r="H39" s="48"/>
      <c r="I39" s="69"/>
      <c r="J39" s="420"/>
      <c r="K39" s="416"/>
      <c r="L39" s="418"/>
      <c r="M39" s="48"/>
      <c r="N39" s="10">
        <f t="shared" si="3"/>
        <v>0.48958333333333293</v>
      </c>
      <c r="O39" s="11" t="s">
        <v>12</v>
      </c>
      <c r="P39" s="12">
        <f t="shared" si="5"/>
        <v>0.49305555555555514</v>
      </c>
    </row>
    <row r="40" spans="1:16" ht="15" customHeight="1">
      <c r="A40" s="10">
        <f t="shared" si="2"/>
        <v>0.49305555555555514</v>
      </c>
      <c r="B40" s="11" t="s">
        <v>12</v>
      </c>
      <c r="C40" s="12">
        <f t="shared" si="4"/>
        <v>0.49652777777777735</v>
      </c>
      <c r="D40" s="69"/>
      <c r="E40" s="420"/>
      <c r="F40" s="416"/>
      <c r="G40" s="66" t="s">
        <v>14</v>
      </c>
      <c r="H40" s="53" t="s">
        <v>766</v>
      </c>
      <c r="I40" s="69"/>
      <c r="J40" s="420"/>
      <c r="K40" s="416"/>
      <c r="L40" s="66" t="s">
        <v>14</v>
      </c>
      <c r="M40" s="53" t="s">
        <v>770</v>
      </c>
      <c r="N40" s="10">
        <f t="shared" si="3"/>
        <v>0.49305555555555514</v>
      </c>
      <c r="O40" s="11" t="s">
        <v>12</v>
      </c>
      <c r="P40" s="12">
        <f t="shared" si="5"/>
        <v>0.49652777777777735</v>
      </c>
    </row>
    <row r="41" spans="1:16" ht="15" customHeight="1">
      <c r="A41" s="10">
        <f t="shared" si="2"/>
        <v>0.49652777777777735</v>
      </c>
      <c r="B41" s="11" t="s">
        <v>12</v>
      </c>
      <c r="C41" s="12">
        <f t="shared" si="4"/>
        <v>0.49999999999999956</v>
      </c>
      <c r="D41" s="69"/>
      <c r="E41" s="420"/>
      <c r="F41" s="419" t="s">
        <v>15</v>
      </c>
      <c r="G41" s="417" t="s">
        <v>767</v>
      </c>
      <c r="H41" s="54" t="s">
        <v>768</v>
      </c>
      <c r="I41" s="69"/>
      <c r="J41" s="420"/>
      <c r="K41" s="419" t="s">
        <v>15</v>
      </c>
      <c r="L41" s="417" t="s">
        <v>771</v>
      </c>
      <c r="M41" s="54" t="s">
        <v>772</v>
      </c>
      <c r="N41" s="10">
        <f t="shared" si="3"/>
        <v>0.49652777777777735</v>
      </c>
      <c r="O41" s="11" t="s">
        <v>12</v>
      </c>
      <c r="P41" s="12">
        <f t="shared" si="5"/>
        <v>0.49999999999999956</v>
      </c>
    </row>
    <row r="42" spans="1:16" ht="15" customHeight="1">
      <c r="A42" s="10">
        <f t="shared" si="2"/>
        <v>0.49999999999999956</v>
      </c>
      <c r="B42" s="11" t="s">
        <v>12</v>
      </c>
      <c r="C42" s="12">
        <f t="shared" si="4"/>
        <v>0.50347222222222177</v>
      </c>
      <c r="D42" s="69"/>
      <c r="E42" s="420"/>
      <c r="F42" s="420"/>
      <c r="G42" s="417"/>
      <c r="H42" s="48"/>
      <c r="I42" s="69"/>
      <c r="J42" s="420"/>
      <c r="K42" s="420"/>
      <c r="L42" s="417"/>
      <c r="M42" s="48"/>
      <c r="N42" s="10">
        <f t="shared" si="3"/>
        <v>0.49999999999999956</v>
      </c>
      <c r="O42" s="11" t="s">
        <v>12</v>
      </c>
      <c r="P42" s="12">
        <f t="shared" si="5"/>
        <v>0.50347222222222177</v>
      </c>
    </row>
    <row r="43" spans="1:16" ht="15" customHeight="1">
      <c r="A43" s="10">
        <f t="shared" si="2"/>
        <v>0.50347222222222177</v>
      </c>
      <c r="B43" s="11" t="s">
        <v>12</v>
      </c>
      <c r="C43" s="12">
        <f t="shared" si="4"/>
        <v>0.50694444444444398</v>
      </c>
      <c r="D43" s="69"/>
      <c r="E43" s="420"/>
      <c r="F43" s="420"/>
      <c r="G43" s="417"/>
      <c r="H43" s="48"/>
      <c r="I43" s="69"/>
      <c r="J43" s="420"/>
      <c r="K43" s="420"/>
      <c r="L43" s="417"/>
      <c r="M43" s="48"/>
      <c r="N43" s="10">
        <f t="shared" si="3"/>
        <v>0.50347222222222177</v>
      </c>
      <c r="O43" s="11" t="s">
        <v>12</v>
      </c>
      <c r="P43" s="12">
        <f t="shared" si="5"/>
        <v>0.50694444444444398</v>
      </c>
    </row>
    <row r="44" spans="1:16" ht="15" customHeight="1">
      <c r="A44" s="10">
        <f t="shared" si="2"/>
        <v>0.50694444444444398</v>
      </c>
      <c r="B44" s="11" t="s">
        <v>12</v>
      </c>
      <c r="C44" s="12">
        <f t="shared" si="4"/>
        <v>0.51041666666666619</v>
      </c>
      <c r="D44" s="69"/>
      <c r="E44" s="420"/>
      <c r="F44" s="420"/>
      <c r="G44" s="417"/>
      <c r="H44" s="48"/>
      <c r="I44" s="69"/>
      <c r="J44" s="420"/>
      <c r="K44" s="420"/>
      <c r="L44" s="417"/>
      <c r="M44" s="48"/>
      <c r="N44" s="10">
        <f t="shared" si="3"/>
        <v>0.50694444444444398</v>
      </c>
      <c r="O44" s="11" t="s">
        <v>12</v>
      </c>
      <c r="P44" s="12">
        <f t="shared" si="5"/>
        <v>0.51041666666666619</v>
      </c>
    </row>
    <row r="45" spans="1:16" ht="15" customHeight="1">
      <c r="A45" s="10">
        <f t="shared" si="2"/>
        <v>0.51041666666666619</v>
      </c>
      <c r="B45" s="11" t="s">
        <v>12</v>
      </c>
      <c r="C45" s="12">
        <f t="shared" si="4"/>
        <v>0.5138888888888884</v>
      </c>
      <c r="D45" s="69"/>
      <c r="E45" s="420"/>
      <c r="F45" s="420"/>
      <c r="G45" s="419" t="s">
        <v>15</v>
      </c>
      <c r="H45" s="55" t="s">
        <v>767</v>
      </c>
      <c r="I45" s="69"/>
      <c r="J45" s="420"/>
      <c r="K45" s="420"/>
      <c r="L45" s="419" t="s">
        <v>15</v>
      </c>
      <c r="M45" s="55" t="s">
        <v>771</v>
      </c>
      <c r="N45" s="10">
        <f t="shared" si="3"/>
        <v>0.51041666666666619</v>
      </c>
      <c r="O45" s="11" t="s">
        <v>12</v>
      </c>
      <c r="P45" s="12">
        <f t="shared" si="5"/>
        <v>0.5138888888888884</v>
      </c>
    </row>
    <row r="46" spans="1:16" ht="15" customHeight="1">
      <c r="A46" s="10">
        <f t="shared" si="2"/>
        <v>0.5138888888888884</v>
      </c>
      <c r="B46" s="11" t="s">
        <v>12</v>
      </c>
      <c r="C46" s="12">
        <f t="shared" si="4"/>
        <v>0.51736111111111061</v>
      </c>
      <c r="D46" s="69"/>
      <c r="E46" s="420"/>
      <c r="F46" s="420"/>
      <c r="G46" s="420"/>
      <c r="H46" s="48"/>
      <c r="I46" s="69"/>
      <c r="J46" s="420"/>
      <c r="K46" s="420"/>
      <c r="L46" s="420"/>
      <c r="M46" s="48"/>
      <c r="N46" s="10">
        <f t="shared" si="3"/>
        <v>0.5138888888888884</v>
      </c>
      <c r="O46" s="11" t="s">
        <v>12</v>
      </c>
      <c r="P46" s="12">
        <f t="shared" si="5"/>
        <v>0.51736111111111061</v>
      </c>
    </row>
    <row r="47" spans="1:16" ht="15" customHeight="1">
      <c r="A47" s="10">
        <f t="shared" si="2"/>
        <v>0.51736111111111061</v>
      </c>
      <c r="B47" s="11" t="s">
        <v>12</v>
      </c>
      <c r="C47" s="12">
        <f t="shared" si="4"/>
        <v>0.52083333333333282</v>
      </c>
      <c r="D47" s="69"/>
      <c r="E47" s="420"/>
      <c r="F47" s="420"/>
      <c r="G47" s="420"/>
      <c r="H47" s="48"/>
      <c r="I47" s="69"/>
      <c r="J47" s="420"/>
      <c r="K47" s="420"/>
      <c r="L47" s="420"/>
      <c r="M47" s="48"/>
      <c r="N47" s="10">
        <f t="shared" si="3"/>
        <v>0.51736111111111061</v>
      </c>
      <c r="O47" s="11" t="s">
        <v>12</v>
      </c>
      <c r="P47" s="12">
        <f t="shared" si="5"/>
        <v>0.52083333333333282</v>
      </c>
    </row>
    <row r="48" spans="1:16" ht="15" customHeight="1">
      <c r="A48" s="10">
        <f>C47</f>
        <v>0.52083333333333282</v>
      </c>
      <c r="B48" s="11" t="s">
        <v>12</v>
      </c>
      <c r="C48" s="12">
        <f t="shared" si="4"/>
        <v>0.52430555555555503</v>
      </c>
      <c r="D48" s="69"/>
      <c r="E48" s="420"/>
      <c r="F48" s="420"/>
      <c r="G48" s="420"/>
      <c r="H48" s="48"/>
      <c r="I48" s="69"/>
      <c r="J48" s="420"/>
      <c r="K48" s="420"/>
      <c r="L48" s="420"/>
      <c r="M48" s="48"/>
      <c r="N48" s="10">
        <f>P47</f>
        <v>0.52083333333333282</v>
      </c>
      <c r="O48" s="11" t="s">
        <v>12</v>
      </c>
      <c r="P48" s="12">
        <f t="shared" si="5"/>
        <v>0.52430555555555503</v>
      </c>
    </row>
    <row r="49" spans="1:16" ht="15" customHeight="1">
      <c r="A49" s="10">
        <f t="shared" ref="A49:A112" si="6">C48</f>
        <v>0.52430555555555503</v>
      </c>
      <c r="B49" s="11" t="s">
        <v>12</v>
      </c>
      <c r="C49" s="12">
        <f t="shared" si="4"/>
        <v>0.52777777777777724</v>
      </c>
      <c r="D49" s="69"/>
      <c r="E49" s="420"/>
      <c r="F49" s="420"/>
      <c r="G49" s="420"/>
      <c r="H49" s="48"/>
      <c r="I49" s="69"/>
      <c r="J49" s="420"/>
      <c r="K49" s="420"/>
      <c r="L49" s="420"/>
      <c r="M49" s="48"/>
      <c r="N49" s="10">
        <f t="shared" ref="N49:N112" si="7">P48</f>
        <v>0.52430555555555503</v>
      </c>
      <c r="O49" s="11" t="s">
        <v>12</v>
      </c>
      <c r="P49" s="12">
        <f t="shared" si="5"/>
        <v>0.52777777777777724</v>
      </c>
    </row>
    <row r="50" spans="1:16" ht="15" customHeight="1">
      <c r="A50" s="10">
        <f t="shared" si="6"/>
        <v>0.52777777777777724</v>
      </c>
      <c r="B50" s="11" t="s">
        <v>12</v>
      </c>
      <c r="C50" s="12">
        <f t="shared" si="4"/>
        <v>0.53124999999999944</v>
      </c>
      <c r="D50" s="69"/>
      <c r="E50" s="420"/>
      <c r="F50" s="420"/>
      <c r="G50" s="420"/>
      <c r="H50" s="48"/>
      <c r="I50" s="69"/>
      <c r="J50" s="420"/>
      <c r="K50" s="420"/>
      <c r="L50" s="420"/>
      <c r="M50" s="48"/>
      <c r="N50" s="10">
        <f t="shared" si="7"/>
        <v>0.52777777777777724</v>
      </c>
      <c r="O50" s="11" t="s">
        <v>12</v>
      </c>
      <c r="P50" s="12">
        <f t="shared" si="5"/>
        <v>0.53124999999999944</v>
      </c>
    </row>
    <row r="51" spans="1:16" ht="15" customHeight="1">
      <c r="A51" s="10">
        <f t="shared" si="6"/>
        <v>0.53124999999999944</v>
      </c>
      <c r="B51" s="11" t="s">
        <v>12</v>
      </c>
      <c r="C51" s="12">
        <f t="shared" si="4"/>
        <v>0.53472222222222165</v>
      </c>
      <c r="D51" s="69"/>
      <c r="E51" s="420"/>
      <c r="F51" s="420"/>
      <c r="G51" s="420"/>
      <c r="H51" s="48"/>
      <c r="I51" s="69"/>
      <c r="J51" s="420"/>
      <c r="K51" s="420"/>
      <c r="L51" s="420"/>
      <c r="M51" s="48"/>
      <c r="N51" s="10">
        <f t="shared" si="7"/>
        <v>0.53124999999999944</v>
      </c>
      <c r="O51" s="11" t="s">
        <v>12</v>
      </c>
      <c r="P51" s="12">
        <f t="shared" si="5"/>
        <v>0.53472222222222165</v>
      </c>
    </row>
    <row r="52" spans="1:16" ht="15" customHeight="1">
      <c r="A52" s="10">
        <f t="shared" si="6"/>
        <v>0.53472222222222165</v>
      </c>
      <c r="B52" s="11" t="s">
        <v>12</v>
      </c>
      <c r="C52" s="12">
        <f t="shared" si="4"/>
        <v>0.53819444444444386</v>
      </c>
      <c r="D52" s="69"/>
      <c r="E52" s="420"/>
      <c r="F52" s="420"/>
      <c r="G52" s="420"/>
      <c r="H52" s="48"/>
      <c r="I52" s="69"/>
      <c r="J52" s="420"/>
      <c r="K52" s="420"/>
      <c r="L52" s="420"/>
      <c r="M52" s="48"/>
      <c r="N52" s="10">
        <f t="shared" si="7"/>
        <v>0.53472222222222165</v>
      </c>
      <c r="O52" s="11" t="s">
        <v>12</v>
      </c>
      <c r="P52" s="12">
        <f t="shared" si="5"/>
        <v>0.53819444444444386</v>
      </c>
    </row>
    <row r="53" spans="1:16" ht="15" customHeight="1">
      <c r="A53" s="10">
        <f t="shared" si="6"/>
        <v>0.53819444444444386</v>
      </c>
      <c r="B53" s="11" t="s">
        <v>12</v>
      </c>
      <c r="C53" s="12">
        <f t="shared" si="4"/>
        <v>0.54166666666666607</v>
      </c>
      <c r="D53" s="110"/>
      <c r="E53" s="420"/>
      <c r="F53" s="420"/>
      <c r="G53" s="420"/>
      <c r="H53" s="48"/>
      <c r="I53" s="110"/>
      <c r="J53" s="420"/>
      <c r="K53" s="420"/>
      <c r="L53" s="420"/>
      <c r="M53" s="48"/>
      <c r="N53" s="10">
        <f t="shared" si="7"/>
        <v>0.53819444444444386</v>
      </c>
      <c r="O53" s="11" t="s">
        <v>12</v>
      </c>
      <c r="P53" s="12">
        <f t="shared" si="5"/>
        <v>0.54166666666666607</v>
      </c>
    </row>
    <row r="54" spans="1:16" ht="15" customHeight="1">
      <c r="A54" s="10">
        <f t="shared" si="6"/>
        <v>0.54166666666666607</v>
      </c>
      <c r="B54" s="11" t="s">
        <v>12</v>
      </c>
      <c r="C54" s="12">
        <f t="shared" si="4"/>
        <v>0.54513888888888828</v>
      </c>
      <c r="D54" s="110"/>
      <c r="E54" s="421"/>
      <c r="F54" s="420"/>
      <c r="G54" s="421"/>
      <c r="H54" s="48"/>
      <c r="I54" s="110"/>
      <c r="J54" s="421"/>
      <c r="K54" s="420"/>
      <c r="L54" s="421"/>
      <c r="M54" s="48"/>
      <c r="N54" s="10">
        <f t="shared" si="7"/>
        <v>0.54166666666666607</v>
      </c>
      <c r="O54" s="11" t="s">
        <v>12</v>
      </c>
      <c r="P54" s="12">
        <f t="shared" si="5"/>
        <v>0.54513888888888828</v>
      </c>
    </row>
    <row r="55" spans="1:16" ht="15" customHeight="1">
      <c r="A55" s="10">
        <f t="shared" si="6"/>
        <v>0.54513888888888828</v>
      </c>
      <c r="B55" s="11" t="s">
        <v>12</v>
      </c>
      <c r="C55" s="12">
        <f t="shared" si="4"/>
        <v>0.54861111111111049</v>
      </c>
      <c r="D55" s="110"/>
      <c r="E55" s="65" t="s">
        <v>13</v>
      </c>
      <c r="F55" s="420"/>
      <c r="G55" s="66" t="s">
        <v>14</v>
      </c>
      <c r="H55" s="48"/>
      <c r="I55" s="110"/>
      <c r="J55" s="65" t="s">
        <v>13</v>
      </c>
      <c r="K55" s="420"/>
      <c r="L55" s="66" t="s">
        <v>14</v>
      </c>
      <c r="M55" s="48"/>
      <c r="N55" s="10">
        <f t="shared" si="7"/>
        <v>0.54513888888888828</v>
      </c>
      <c r="O55" s="11" t="s">
        <v>12</v>
      </c>
      <c r="P55" s="12">
        <f t="shared" si="5"/>
        <v>0.54861111111111049</v>
      </c>
    </row>
    <row r="56" spans="1:16" ht="15" customHeight="1">
      <c r="A56" s="10">
        <f t="shared" si="6"/>
        <v>0.54861111111111049</v>
      </c>
      <c r="B56" s="11" t="s">
        <v>12</v>
      </c>
      <c r="C56" s="12">
        <f t="shared" si="4"/>
        <v>0.5520833333333327</v>
      </c>
      <c r="D56" s="63">
        <f>A56-TIME(0, $O$1, 0)</f>
        <v>0.53472222222222165</v>
      </c>
      <c r="E56" s="410" t="s">
        <v>773</v>
      </c>
      <c r="F56" s="420"/>
      <c r="G56" s="412" t="s">
        <v>775</v>
      </c>
      <c r="H56" s="48"/>
      <c r="I56" s="63">
        <f>$A56-TIME(0, $O$1, 0)</f>
        <v>0.53472222222222165</v>
      </c>
      <c r="J56" s="410" t="s">
        <v>777</v>
      </c>
      <c r="K56" s="420"/>
      <c r="L56" s="412" t="s">
        <v>779</v>
      </c>
      <c r="M56" s="48"/>
      <c r="N56" s="10">
        <f t="shared" si="7"/>
        <v>0.54861111111111049</v>
      </c>
      <c r="O56" s="11" t="s">
        <v>12</v>
      </c>
      <c r="P56" s="12">
        <f t="shared" si="5"/>
        <v>0.5520833333333327</v>
      </c>
    </row>
    <row r="57" spans="1:16" ht="15" customHeight="1">
      <c r="A57" s="10">
        <f t="shared" si="6"/>
        <v>0.5520833333333327</v>
      </c>
      <c r="B57" s="11" t="s">
        <v>12</v>
      </c>
      <c r="C57" s="12">
        <f t="shared" si="4"/>
        <v>0.55555555555555491</v>
      </c>
      <c r="D57" s="71" t="s">
        <v>543</v>
      </c>
      <c r="E57" s="410"/>
      <c r="F57" s="420"/>
      <c r="G57" s="412"/>
      <c r="H57" s="48"/>
      <c r="I57" s="71" t="s">
        <v>543</v>
      </c>
      <c r="J57" s="410"/>
      <c r="K57" s="420"/>
      <c r="L57" s="412"/>
      <c r="M57" s="48"/>
      <c r="N57" s="10">
        <f t="shared" si="7"/>
        <v>0.5520833333333327</v>
      </c>
      <c r="O57" s="11" t="s">
        <v>12</v>
      </c>
      <c r="P57" s="12">
        <f t="shared" si="5"/>
        <v>0.55555555555555491</v>
      </c>
    </row>
    <row r="58" spans="1:16" ht="15" customHeight="1">
      <c r="A58" s="10">
        <f t="shared" si="6"/>
        <v>0.55555555555555491</v>
      </c>
      <c r="B58" s="11" t="s">
        <v>12</v>
      </c>
      <c r="C58" s="12">
        <f t="shared" si="4"/>
        <v>0.55902777777777712</v>
      </c>
      <c r="D58" s="71"/>
      <c r="E58" s="410"/>
      <c r="F58" s="421"/>
      <c r="G58" s="412"/>
      <c r="H58" s="48"/>
      <c r="I58" s="71"/>
      <c r="J58" s="410"/>
      <c r="K58" s="421"/>
      <c r="L58" s="412"/>
      <c r="M58" s="48"/>
      <c r="N58" s="10">
        <f t="shared" si="7"/>
        <v>0.55555555555555491</v>
      </c>
      <c r="O58" s="11" t="s">
        <v>12</v>
      </c>
      <c r="P58" s="12">
        <f t="shared" si="5"/>
        <v>0.55902777777777712</v>
      </c>
    </row>
    <row r="59" spans="1:16" ht="15" customHeight="1">
      <c r="A59" s="10">
        <f t="shared" si="6"/>
        <v>0.55902777777777712</v>
      </c>
      <c r="B59" s="11" t="s">
        <v>12</v>
      </c>
      <c r="C59" s="12">
        <f t="shared" si="4"/>
        <v>0.56249999999999933</v>
      </c>
      <c r="D59" s="71"/>
      <c r="E59" s="65" t="s">
        <v>13</v>
      </c>
      <c r="F59" s="66" t="s">
        <v>14</v>
      </c>
      <c r="G59" s="412"/>
      <c r="H59" s="48"/>
      <c r="I59" s="71"/>
      <c r="J59" s="65" t="s">
        <v>13</v>
      </c>
      <c r="K59" s="66" t="s">
        <v>14</v>
      </c>
      <c r="L59" s="412"/>
      <c r="M59" s="48"/>
      <c r="N59" s="10">
        <f t="shared" si="7"/>
        <v>0.55902777777777712</v>
      </c>
      <c r="O59" s="11" t="s">
        <v>12</v>
      </c>
      <c r="P59" s="12">
        <f t="shared" si="5"/>
        <v>0.56249999999999933</v>
      </c>
    </row>
    <row r="60" spans="1:16" ht="15" customHeight="1">
      <c r="A60" s="10">
        <f t="shared" si="6"/>
        <v>0.56249999999999933</v>
      </c>
      <c r="B60" s="11" t="s">
        <v>12</v>
      </c>
      <c r="C60" s="12">
        <f t="shared" si="4"/>
        <v>0.56597222222222154</v>
      </c>
      <c r="D60" s="71"/>
      <c r="E60" s="414" t="s">
        <v>774</v>
      </c>
      <c r="F60" s="410" t="s">
        <v>773</v>
      </c>
      <c r="G60" s="66" t="s">
        <v>14</v>
      </c>
      <c r="H60" s="48"/>
      <c r="I60" s="71"/>
      <c r="J60" s="414" t="s">
        <v>778</v>
      </c>
      <c r="K60" s="410" t="s">
        <v>777</v>
      </c>
      <c r="L60" s="66" t="s">
        <v>14</v>
      </c>
      <c r="M60" s="48"/>
      <c r="N60" s="10">
        <f t="shared" si="7"/>
        <v>0.56249999999999933</v>
      </c>
      <c r="O60" s="11" t="s">
        <v>12</v>
      </c>
      <c r="P60" s="12">
        <f t="shared" si="5"/>
        <v>0.56597222222222154</v>
      </c>
    </row>
    <row r="61" spans="1:16" ht="15" customHeight="1">
      <c r="A61" s="10">
        <f t="shared" si="6"/>
        <v>0.56597222222222154</v>
      </c>
      <c r="B61" s="11" t="s">
        <v>12</v>
      </c>
      <c r="C61" s="12">
        <f t="shared" si="4"/>
        <v>0.56944444444444375</v>
      </c>
      <c r="D61" s="71"/>
      <c r="E61" s="414"/>
      <c r="F61" s="410"/>
      <c r="G61" s="413" t="s">
        <v>776</v>
      </c>
      <c r="H61" s="48"/>
      <c r="I61" s="71"/>
      <c r="J61" s="414"/>
      <c r="K61" s="410"/>
      <c r="L61" s="413" t="s">
        <v>780</v>
      </c>
      <c r="M61" s="48"/>
      <c r="N61" s="10">
        <f t="shared" si="7"/>
        <v>0.56597222222222154</v>
      </c>
      <c r="O61" s="11" t="s">
        <v>12</v>
      </c>
      <c r="P61" s="12">
        <f t="shared" si="5"/>
        <v>0.56944444444444375</v>
      </c>
    </row>
    <row r="62" spans="1:16" ht="15" customHeight="1">
      <c r="A62" s="10">
        <f t="shared" si="6"/>
        <v>0.56944444444444375</v>
      </c>
      <c r="B62" s="11" t="s">
        <v>12</v>
      </c>
      <c r="C62" s="12">
        <f t="shared" si="4"/>
        <v>0.57291666666666596</v>
      </c>
      <c r="D62" s="71"/>
      <c r="E62" s="414"/>
      <c r="F62" s="410"/>
      <c r="G62" s="413"/>
      <c r="H62" s="48"/>
      <c r="I62" s="71"/>
      <c r="J62" s="414"/>
      <c r="K62" s="410"/>
      <c r="L62" s="413"/>
      <c r="M62" s="48"/>
      <c r="N62" s="10">
        <f t="shared" si="7"/>
        <v>0.56944444444444375</v>
      </c>
      <c r="O62" s="11" t="s">
        <v>12</v>
      </c>
      <c r="P62" s="12">
        <f t="shared" si="5"/>
        <v>0.57291666666666596</v>
      </c>
    </row>
    <row r="63" spans="1:16" ht="15" customHeight="1">
      <c r="A63" s="10">
        <f t="shared" si="6"/>
        <v>0.57291666666666596</v>
      </c>
      <c r="B63" s="11" t="s">
        <v>12</v>
      </c>
      <c r="C63" s="12">
        <f t="shared" si="4"/>
        <v>0.57638888888888817</v>
      </c>
      <c r="D63" s="71"/>
      <c r="E63" s="65" t="s">
        <v>13</v>
      </c>
      <c r="F63" s="66" t="s">
        <v>14</v>
      </c>
      <c r="G63" s="413"/>
      <c r="H63" s="48"/>
      <c r="I63" s="71"/>
      <c r="J63" s="65" t="s">
        <v>13</v>
      </c>
      <c r="K63" s="66" t="s">
        <v>14</v>
      </c>
      <c r="L63" s="413"/>
      <c r="M63" s="48"/>
      <c r="N63" s="10">
        <f t="shared" si="7"/>
        <v>0.57291666666666596</v>
      </c>
      <c r="O63" s="11" t="s">
        <v>12</v>
      </c>
      <c r="P63" s="12">
        <f t="shared" si="5"/>
        <v>0.57638888888888817</v>
      </c>
    </row>
    <row r="64" spans="1:16" ht="15" customHeight="1">
      <c r="A64" s="10">
        <f t="shared" si="6"/>
        <v>0.57638888888888817</v>
      </c>
      <c r="B64" s="11" t="s">
        <v>12</v>
      </c>
      <c r="C64" s="12">
        <f t="shared" si="4"/>
        <v>0.57986111111111038</v>
      </c>
      <c r="D64" s="71"/>
      <c r="E64" s="412" t="s">
        <v>775</v>
      </c>
      <c r="F64" s="414" t="s">
        <v>774</v>
      </c>
      <c r="G64" s="413"/>
      <c r="H64" s="48"/>
      <c r="I64" s="71"/>
      <c r="J64" s="412" t="s">
        <v>779</v>
      </c>
      <c r="K64" s="414" t="s">
        <v>778</v>
      </c>
      <c r="L64" s="413"/>
      <c r="M64" s="48"/>
      <c r="N64" s="10">
        <f t="shared" si="7"/>
        <v>0.57638888888888817</v>
      </c>
      <c r="O64" s="11" t="s">
        <v>12</v>
      </c>
      <c r="P64" s="12">
        <f t="shared" si="5"/>
        <v>0.57986111111111038</v>
      </c>
    </row>
    <row r="65" spans="1:16" ht="15" customHeight="1">
      <c r="A65" s="10">
        <f t="shared" si="6"/>
        <v>0.57986111111111038</v>
      </c>
      <c r="B65" s="11" t="s">
        <v>12</v>
      </c>
      <c r="C65" s="12">
        <f t="shared" si="4"/>
        <v>0.58333333333333259</v>
      </c>
      <c r="D65" s="71"/>
      <c r="E65" s="412"/>
      <c r="F65" s="414"/>
      <c r="G65" s="66" t="s">
        <v>14</v>
      </c>
      <c r="H65" s="48"/>
      <c r="I65" s="71"/>
      <c r="J65" s="412"/>
      <c r="K65" s="414"/>
      <c r="L65" s="66" t="s">
        <v>14</v>
      </c>
      <c r="M65" s="48"/>
      <c r="N65" s="10">
        <f t="shared" si="7"/>
        <v>0.57986111111111038</v>
      </c>
      <c r="O65" s="11" t="s">
        <v>12</v>
      </c>
      <c r="P65" s="12">
        <f t="shared" si="5"/>
        <v>0.58333333333333259</v>
      </c>
    </row>
    <row r="66" spans="1:16" ht="15" customHeight="1">
      <c r="A66" s="10">
        <f t="shared" si="6"/>
        <v>0.58333333333333259</v>
      </c>
      <c r="B66" s="11" t="s">
        <v>12</v>
      </c>
      <c r="C66" s="12">
        <f t="shared" si="4"/>
        <v>0.5868055555555548</v>
      </c>
      <c r="D66" s="71"/>
      <c r="E66" s="412"/>
      <c r="F66" s="414"/>
      <c r="G66" s="410" t="s">
        <v>773</v>
      </c>
      <c r="H66" s="48"/>
      <c r="I66" s="71"/>
      <c r="J66" s="412"/>
      <c r="K66" s="414"/>
      <c r="L66" s="410" t="s">
        <v>777</v>
      </c>
      <c r="M66" s="48"/>
      <c r="N66" s="10">
        <f t="shared" si="7"/>
        <v>0.58333333333333259</v>
      </c>
      <c r="O66" s="11" t="s">
        <v>12</v>
      </c>
      <c r="P66" s="12">
        <f t="shared" si="5"/>
        <v>0.5868055555555548</v>
      </c>
    </row>
    <row r="67" spans="1:16" ht="15" customHeight="1">
      <c r="A67" s="10">
        <f t="shared" si="6"/>
        <v>0.5868055555555548</v>
      </c>
      <c r="B67" s="11" t="s">
        <v>12</v>
      </c>
      <c r="C67" s="12">
        <f t="shared" si="4"/>
        <v>0.59027777777777701</v>
      </c>
      <c r="D67" s="71"/>
      <c r="E67" s="65" t="s">
        <v>13</v>
      </c>
      <c r="F67" s="66" t="s">
        <v>14</v>
      </c>
      <c r="G67" s="410"/>
      <c r="H67" s="48"/>
      <c r="I67" s="71"/>
      <c r="J67" s="65" t="s">
        <v>13</v>
      </c>
      <c r="K67" s="66" t="s">
        <v>14</v>
      </c>
      <c r="L67" s="410"/>
      <c r="M67" s="48"/>
      <c r="N67" s="10">
        <f t="shared" si="7"/>
        <v>0.5868055555555548</v>
      </c>
      <c r="O67" s="11" t="s">
        <v>12</v>
      </c>
      <c r="P67" s="12">
        <f t="shared" si="5"/>
        <v>0.59027777777777701</v>
      </c>
    </row>
    <row r="68" spans="1:16" ht="15" customHeight="1">
      <c r="A68" s="10">
        <f t="shared" si="6"/>
        <v>0.59027777777777701</v>
      </c>
      <c r="B68" s="11" t="s">
        <v>12</v>
      </c>
      <c r="C68" s="12">
        <f t="shared" si="4"/>
        <v>0.59374999999999922</v>
      </c>
      <c r="D68" s="71"/>
      <c r="E68" s="413" t="s">
        <v>776</v>
      </c>
      <c r="F68" s="412" t="s">
        <v>775</v>
      </c>
      <c r="G68" s="410"/>
      <c r="H68" s="48"/>
      <c r="I68" s="71"/>
      <c r="J68" s="413" t="s">
        <v>780</v>
      </c>
      <c r="K68" s="412" t="s">
        <v>779</v>
      </c>
      <c r="L68" s="410"/>
      <c r="M68" s="48"/>
      <c r="N68" s="10">
        <f t="shared" si="7"/>
        <v>0.59027777777777701</v>
      </c>
      <c r="O68" s="11" t="s">
        <v>12</v>
      </c>
      <c r="P68" s="12">
        <f t="shared" si="5"/>
        <v>0.59374999999999922</v>
      </c>
    </row>
    <row r="69" spans="1:16" ht="15" customHeight="1">
      <c r="A69" s="10">
        <f t="shared" si="6"/>
        <v>0.59374999999999922</v>
      </c>
      <c r="B69" s="11" t="s">
        <v>12</v>
      </c>
      <c r="C69" s="12">
        <f t="shared" si="4"/>
        <v>0.59722222222222143</v>
      </c>
      <c r="D69" s="71"/>
      <c r="E69" s="413"/>
      <c r="F69" s="412"/>
      <c r="G69" s="410"/>
      <c r="H69" s="48"/>
      <c r="I69" s="71"/>
      <c r="J69" s="413"/>
      <c r="K69" s="412"/>
      <c r="L69" s="410"/>
      <c r="M69" s="48"/>
      <c r="N69" s="10">
        <f t="shared" si="7"/>
        <v>0.59374999999999922</v>
      </c>
      <c r="O69" s="11" t="s">
        <v>12</v>
      </c>
      <c r="P69" s="12">
        <f t="shared" si="5"/>
        <v>0.59722222222222143</v>
      </c>
    </row>
    <row r="70" spans="1:16" ht="15" customHeight="1">
      <c r="A70" s="10">
        <f t="shared" si="6"/>
        <v>0.59722222222222143</v>
      </c>
      <c r="B70" s="11" t="s">
        <v>12</v>
      </c>
      <c r="C70" s="12">
        <f t="shared" ref="C70:C101" si="8">A70+$Q$1</f>
        <v>0.60069444444444364</v>
      </c>
      <c r="D70" s="71"/>
      <c r="E70" s="413"/>
      <c r="F70" s="412"/>
      <c r="G70" s="66" t="s">
        <v>14</v>
      </c>
      <c r="H70" s="47" t="s">
        <v>773</v>
      </c>
      <c r="I70" s="71"/>
      <c r="J70" s="413"/>
      <c r="K70" s="412"/>
      <c r="L70" s="66" t="s">
        <v>14</v>
      </c>
      <c r="M70" s="47" t="s">
        <v>777</v>
      </c>
      <c r="N70" s="10">
        <f t="shared" si="7"/>
        <v>0.59722222222222143</v>
      </c>
      <c r="O70" s="11" t="s">
        <v>12</v>
      </c>
      <c r="P70" s="12">
        <f t="shared" ref="P70:P101" si="9">N70+$Q$1</f>
        <v>0.60069444444444364</v>
      </c>
    </row>
    <row r="71" spans="1:16" ht="15" customHeight="1">
      <c r="A71" s="10">
        <f t="shared" si="6"/>
        <v>0.60069444444444364</v>
      </c>
      <c r="B71" s="11" t="s">
        <v>12</v>
      </c>
      <c r="C71" s="12">
        <f t="shared" si="8"/>
        <v>0.60416666666666585</v>
      </c>
      <c r="D71" s="69"/>
      <c r="E71" s="65" t="s">
        <v>13</v>
      </c>
      <c r="F71" s="66" t="s">
        <v>14</v>
      </c>
      <c r="G71" s="414" t="s">
        <v>774</v>
      </c>
      <c r="H71" s="49" t="s">
        <v>775</v>
      </c>
      <c r="I71" s="69"/>
      <c r="J71" s="65" t="s">
        <v>13</v>
      </c>
      <c r="K71" s="66" t="s">
        <v>14</v>
      </c>
      <c r="L71" s="414" t="s">
        <v>778</v>
      </c>
      <c r="M71" s="49" t="s">
        <v>779</v>
      </c>
      <c r="N71" s="10">
        <f t="shared" si="7"/>
        <v>0.60069444444444364</v>
      </c>
      <c r="O71" s="11" t="s">
        <v>12</v>
      </c>
      <c r="P71" s="12">
        <f t="shared" si="9"/>
        <v>0.60416666666666585</v>
      </c>
    </row>
    <row r="72" spans="1:16" ht="15" customHeight="1">
      <c r="A72" s="10">
        <f t="shared" si="6"/>
        <v>0.60416666666666585</v>
      </c>
      <c r="B72" s="11" t="s">
        <v>12</v>
      </c>
      <c r="C72" s="12">
        <f t="shared" si="8"/>
        <v>0.60763888888888806</v>
      </c>
      <c r="D72" s="105">
        <f>A72-TIME(0, $O$1, 0)</f>
        <v>0.59027777777777701</v>
      </c>
      <c r="E72" s="415" t="s">
        <v>781</v>
      </c>
      <c r="F72" s="413" t="s">
        <v>776</v>
      </c>
      <c r="G72" s="414"/>
      <c r="H72" s="48"/>
      <c r="I72" s="70">
        <f>$A72-TIME(0, $O$1, 0)</f>
        <v>0.59027777777777701</v>
      </c>
      <c r="J72" s="415" t="s">
        <v>785</v>
      </c>
      <c r="K72" s="413" t="s">
        <v>780</v>
      </c>
      <c r="L72" s="414"/>
      <c r="M72" s="48"/>
      <c r="N72" s="10">
        <f t="shared" si="7"/>
        <v>0.60416666666666585</v>
      </c>
      <c r="O72" s="11" t="s">
        <v>12</v>
      </c>
      <c r="P72" s="12">
        <f t="shared" si="9"/>
        <v>0.60763888888888806</v>
      </c>
    </row>
    <row r="73" spans="1:16" ht="15" customHeight="1">
      <c r="A73" s="10">
        <f t="shared" si="6"/>
        <v>0.60763888888888806</v>
      </c>
      <c r="B73" s="11" t="s">
        <v>12</v>
      </c>
      <c r="C73" s="12">
        <f t="shared" si="8"/>
        <v>0.61111111111111027</v>
      </c>
      <c r="D73" s="118" t="s">
        <v>544</v>
      </c>
      <c r="E73" s="415"/>
      <c r="F73" s="413"/>
      <c r="G73" s="414"/>
      <c r="H73" s="48"/>
      <c r="I73" s="70" t="s">
        <v>544</v>
      </c>
      <c r="J73" s="415"/>
      <c r="K73" s="413"/>
      <c r="L73" s="414"/>
      <c r="M73" s="48"/>
      <c r="N73" s="10">
        <f t="shared" si="7"/>
        <v>0.60763888888888806</v>
      </c>
      <c r="O73" s="11" t="s">
        <v>12</v>
      </c>
      <c r="P73" s="12">
        <f t="shared" si="9"/>
        <v>0.61111111111111027</v>
      </c>
    </row>
    <row r="74" spans="1:16" ht="15" customHeight="1">
      <c r="A74" s="10">
        <f t="shared" si="6"/>
        <v>0.61111111111111027</v>
      </c>
      <c r="B74" s="11" t="s">
        <v>12</v>
      </c>
      <c r="C74" s="12">
        <f t="shared" si="8"/>
        <v>0.61458333333333248</v>
      </c>
      <c r="D74" s="118"/>
      <c r="E74" s="415"/>
      <c r="F74" s="413"/>
      <c r="G74" s="414"/>
      <c r="H74" s="48"/>
      <c r="I74" s="70"/>
      <c r="J74" s="415"/>
      <c r="K74" s="413"/>
      <c r="L74" s="414"/>
      <c r="M74" s="48"/>
      <c r="N74" s="10">
        <f t="shared" si="7"/>
        <v>0.61111111111111027</v>
      </c>
      <c r="O74" s="11" t="s">
        <v>12</v>
      </c>
      <c r="P74" s="12">
        <f t="shared" si="9"/>
        <v>0.61458333333333248</v>
      </c>
    </row>
    <row r="75" spans="1:16" ht="15" customHeight="1">
      <c r="A75" s="10">
        <f t="shared" si="6"/>
        <v>0.61458333333333248</v>
      </c>
      <c r="B75" s="11" t="s">
        <v>12</v>
      </c>
      <c r="C75" s="12">
        <f t="shared" si="8"/>
        <v>0.61805555555555469</v>
      </c>
      <c r="D75" s="118"/>
      <c r="E75" s="65" t="s">
        <v>13</v>
      </c>
      <c r="F75" s="66" t="s">
        <v>14</v>
      </c>
      <c r="G75" s="66" t="s">
        <v>14</v>
      </c>
      <c r="H75" s="50" t="s">
        <v>774</v>
      </c>
      <c r="I75" s="70"/>
      <c r="J75" s="65" t="s">
        <v>13</v>
      </c>
      <c r="K75" s="66" t="s">
        <v>14</v>
      </c>
      <c r="L75" s="66" t="s">
        <v>14</v>
      </c>
      <c r="M75" s="50" t="s">
        <v>778</v>
      </c>
      <c r="N75" s="10">
        <f t="shared" si="7"/>
        <v>0.61458333333333248</v>
      </c>
      <c r="O75" s="11" t="s">
        <v>12</v>
      </c>
      <c r="P75" s="12">
        <f t="shared" si="9"/>
        <v>0.61805555555555469</v>
      </c>
    </row>
    <row r="76" spans="1:16" ht="15" customHeight="1">
      <c r="A76" s="10">
        <f t="shared" si="6"/>
        <v>0.61805555555555469</v>
      </c>
      <c r="B76" s="11" t="s">
        <v>12</v>
      </c>
      <c r="C76" s="12">
        <f t="shared" si="8"/>
        <v>0.6215277777777769</v>
      </c>
      <c r="D76" s="118"/>
      <c r="E76" s="417" t="s">
        <v>783</v>
      </c>
      <c r="F76" s="415" t="s">
        <v>781</v>
      </c>
      <c r="G76" s="416" t="s">
        <v>784</v>
      </c>
      <c r="H76" s="51" t="s">
        <v>776</v>
      </c>
      <c r="I76" s="70"/>
      <c r="J76" s="418" t="s">
        <v>786</v>
      </c>
      <c r="K76" s="415" t="s">
        <v>785</v>
      </c>
      <c r="L76" s="416" t="s">
        <v>788</v>
      </c>
      <c r="M76" s="51" t="s">
        <v>780</v>
      </c>
      <c r="N76" s="10">
        <f t="shared" si="7"/>
        <v>0.61805555555555469</v>
      </c>
      <c r="O76" s="11" t="s">
        <v>12</v>
      </c>
      <c r="P76" s="12">
        <f t="shared" si="9"/>
        <v>0.6215277777777769</v>
      </c>
    </row>
    <row r="77" spans="1:16" ht="15" customHeight="1">
      <c r="A77" s="10">
        <f t="shared" si="6"/>
        <v>0.6215277777777769</v>
      </c>
      <c r="B77" s="11" t="s">
        <v>12</v>
      </c>
      <c r="C77" s="12">
        <f t="shared" si="8"/>
        <v>0.62499999999999911</v>
      </c>
      <c r="D77" s="118"/>
      <c r="E77" s="417"/>
      <c r="F77" s="415"/>
      <c r="G77" s="416"/>
      <c r="H77" s="48"/>
      <c r="I77" s="70"/>
      <c r="J77" s="418"/>
      <c r="K77" s="415"/>
      <c r="L77" s="416"/>
      <c r="M77" s="48"/>
      <c r="N77" s="10">
        <f t="shared" si="7"/>
        <v>0.6215277777777769</v>
      </c>
      <c r="O77" s="11" t="s">
        <v>12</v>
      </c>
      <c r="P77" s="12">
        <f t="shared" si="9"/>
        <v>0.62499999999999911</v>
      </c>
    </row>
    <row r="78" spans="1:16" ht="15" customHeight="1">
      <c r="A78" s="10">
        <f t="shared" si="6"/>
        <v>0.62499999999999911</v>
      </c>
      <c r="B78" s="11" t="s">
        <v>12</v>
      </c>
      <c r="C78" s="12">
        <f t="shared" si="8"/>
        <v>0.62847222222222132</v>
      </c>
      <c r="D78" s="118"/>
      <c r="E78" s="417"/>
      <c r="F78" s="415"/>
      <c r="G78" s="416"/>
      <c r="H78" s="48"/>
      <c r="I78" s="70"/>
      <c r="J78" s="418"/>
      <c r="K78" s="415"/>
      <c r="L78" s="416"/>
      <c r="M78" s="48"/>
      <c r="N78" s="10">
        <f t="shared" si="7"/>
        <v>0.62499999999999911</v>
      </c>
      <c r="O78" s="11" t="s">
        <v>12</v>
      </c>
      <c r="P78" s="12">
        <f t="shared" si="9"/>
        <v>0.62847222222222132</v>
      </c>
    </row>
    <row r="79" spans="1:16" ht="15" customHeight="1">
      <c r="A79" s="10">
        <f t="shared" si="6"/>
        <v>0.62847222222222132</v>
      </c>
      <c r="B79" s="11" t="s">
        <v>12</v>
      </c>
      <c r="C79" s="12">
        <f t="shared" si="8"/>
        <v>0.63194444444444353</v>
      </c>
      <c r="D79" s="118"/>
      <c r="E79" s="121" t="s">
        <v>13</v>
      </c>
      <c r="F79" s="122" t="s">
        <v>14</v>
      </c>
      <c r="G79" s="425"/>
      <c r="H79" s="48"/>
      <c r="I79" s="70"/>
      <c r="J79" s="65" t="s">
        <v>13</v>
      </c>
      <c r="K79" s="66" t="s">
        <v>14</v>
      </c>
      <c r="L79" s="416"/>
      <c r="M79" s="48"/>
      <c r="N79" s="10">
        <f t="shared" si="7"/>
        <v>0.62847222222222132</v>
      </c>
      <c r="O79" s="11" t="s">
        <v>12</v>
      </c>
      <c r="P79" s="12">
        <f t="shared" si="9"/>
        <v>0.63194444444444353</v>
      </c>
    </row>
    <row r="80" spans="1:16" ht="15" customHeight="1">
      <c r="A80" s="10">
        <f t="shared" si="6"/>
        <v>0.63194444444444353</v>
      </c>
      <c r="B80" s="11" t="s">
        <v>12</v>
      </c>
      <c r="C80" s="12">
        <f t="shared" si="8"/>
        <v>0.63541666666666574</v>
      </c>
      <c r="D80" s="118"/>
      <c r="E80" s="416" t="s">
        <v>784</v>
      </c>
      <c r="F80" s="417" t="s">
        <v>783</v>
      </c>
      <c r="G80" s="66" t="s">
        <v>14</v>
      </c>
      <c r="H80" s="114"/>
      <c r="I80" s="70"/>
      <c r="J80" s="417" t="s">
        <v>787</v>
      </c>
      <c r="K80" s="418" t="s">
        <v>786</v>
      </c>
      <c r="L80" s="66" t="s">
        <v>14</v>
      </c>
      <c r="M80" s="48"/>
      <c r="N80" s="10">
        <f t="shared" si="7"/>
        <v>0.63194444444444353</v>
      </c>
      <c r="O80" s="11" t="s">
        <v>12</v>
      </c>
      <c r="P80" s="12">
        <f t="shared" si="9"/>
        <v>0.63541666666666574</v>
      </c>
    </row>
    <row r="81" spans="1:16" ht="15" customHeight="1">
      <c r="A81" s="10">
        <f t="shared" si="6"/>
        <v>0.63541666666666574</v>
      </c>
      <c r="B81" s="11" t="s">
        <v>12</v>
      </c>
      <c r="C81" s="12">
        <f t="shared" si="8"/>
        <v>0.63888888888888795</v>
      </c>
      <c r="D81" s="118"/>
      <c r="E81" s="416"/>
      <c r="F81" s="417"/>
      <c r="G81" s="415" t="s">
        <v>781</v>
      </c>
      <c r="H81" s="114"/>
      <c r="I81" s="70"/>
      <c r="J81" s="417"/>
      <c r="K81" s="418"/>
      <c r="L81" s="415" t="s">
        <v>785</v>
      </c>
      <c r="M81" s="48"/>
      <c r="N81" s="10">
        <f t="shared" si="7"/>
        <v>0.63541666666666574</v>
      </c>
      <c r="O81" s="11" t="s">
        <v>12</v>
      </c>
      <c r="P81" s="12">
        <f t="shared" si="9"/>
        <v>0.63888888888888795</v>
      </c>
    </row>
    <row r="82" spans="1:16" ht="15" customHeight="1">
      <c r="A82" s="10">
        <f t="shared" si="6"/>
        <v>0.63888888888888795</v>
      </c>
      <c r="B82" s="11" t="s">
        <v>12</v>
      </c>
      <c r="C82" s="12">
        <f t="shared" si="8"/>
        <v>0.64236111111111016</v>
      </c>
      <c r="D82" s="118"/>
      <c r="E82" s="416"/>
      <c r="F82" s="417"/>
      <c r="G82" s="415"/>
      <c r="H82" s="114"/>
      <c r="I82" s="70"/>
      <c r="J82" s="417"/>
      <c r="K82" s="418"/>
      <c r="L82" s="415"/>
      <c r="M82" s="48"/>
      <c r="N82" s="10">
        <f t="shared" si="7"/>
        <v>0.63888888888888795</v>
      </c>
      <c r="O82" s="11" t="s">
        <v>12</v>
      </c>
      <c r="P82" s="12">
        <f t="shared" si="9"/>
        <v>0.64236111111111016</v>
      </c>
    </row>
    <row r="83" spans="1:16" ht="15" customHeight="1">
      <c r="A83" s="10">
        <f t="shared" si="6"/>
        <v>0.64236111111111016</v>
      </c>
      <c r="B83" s="11" t="s">
        <v>12</v>
      </c>
      <c r="C83" s="12">
        <f t="shared" si="8"/>
        <v>0.64583333333333237</v>
      </c>
      <c r="D83" s="118"/>
      <c r="E83" s="65" t="s">
        <v>13</v>
      </c>
      <c r="F83" s="66" t="s">
        <v>14</v>
      </c>
      <c r="G83" s="415"/>
      <c r="H83" s="114"/>
      <c r="I83" s="70"/>
      <c r="J83" s="65" t="s">
        <v>13</v>
      </c>
      <c r="K83" s="66" t="s">
        <v>14</v>
      </c>
      <c r="L83" s="415"/>
      <c r="M83" s="48"/>
      <c r="N83" s="10">
        <f t="shared" si="7"/>
        <v>0.64236111111111016</v>
      </c>
      <c r="O83" s="11" t="s">
        <v>12</v>
      </c>
      <c r="P83" s="12">
        <f t="shared" si="9"/>
        <v>0.64583333333333237</v>
      </c>
    </row>
    <row r="84" spans="1:16" ht="15" customHeight="1">
      <c r="A84" s="10">
        <f t="shared" si="6"/>
        <v>0.64583333333333237</v>
      </c>
      <c r="B84" s="11" t="s">
        <v>12</v>
      </c>
      <c r="C84" s="12">
        <f t="shared" si="8"/>
        <v>0.64930555555555458</v>
      </c>
      <c r="D84" s="118"/>
      <c r="E84" s="13"/>
      <c r="F84" s="416" t="s">
        <v>784</v>
      </c>
      <c r="G84" s="415"/>
      <c r="H84" s="114"/>
      <c r="I84" s="70"/>
      <c r="J84" s="416" t="s">
        <v>849</v>
      </c>
      <c r="K84" s="417" t="s">
        <v>787</v>
      </c>
      <c r="L84" s="415"/>
      <c r="M84" s="48"/>
      <c r="N84" s="10">
        <f t="shared" si="7"/>
        <v>0.64583333333333237</v>
      </c>
      <c r="O84" s="11" t="s">
        <v>12</v>
      </c>
      <c r="P84" s="12">
        <f t="shared" si="9"/>
        <v>0.64930555555555458</v>
      </c>
    </row>
    <row r="85" spans="1:16" ht="15" customHeight="1">
      <c r="A85" s="10">
        <f t="shared" si="6"/>
        <v>0.64930555555555458</v>
      </c>
      <c r="B85" s="11" t="s">
        <v>12</v>
      </c>
      <c r="C85" s="12">
        <f t="shared" si="8"/>
        <v>0.65277777777777679</v>
      </c>
      <c r="D85" s="118"/>
      <c r="E85" s="13"/>
      <c r="F85" s="416"/>
      <c r="G85" s="66" t="s">
        <v>14</v>
      </c>
      <c r="H85" s="360" t="s">
        <v>781</v>
      </c>
      <c r="I85" s="70"/>
      <c r="J85" s="416"/>
      <c r="K85" s="417"/>
      <c r="L85" s="66" t="s">
        <v>14</v>
      </c>
      <c r="M85" s="52" t="s">
        <v>785</v>
      </c>
      <c r="N85" s="10">
        <f t="shared" si="7"/>
        <v>0.64930555555555458</v>
      </c>
      <c r="O85" s="11" t="s">
        <v>12</v>
      </c>
      <c r="P85" s="12">
        <f t="shared" si="9"/>
        <v>0.65277777777777679</v>
      </c>
    </row>
    <row r="86" spans="1:16" ht="15" customHeight="1">
      <c r="A86" s="10">
        <f t="shared" si="6"/>
        <v>0.65277777777777679</v>
      </c>
      <c r="B86" s="11" t="s">
        <v>12</v>
      </c>
      <c r="C86" s="12">
        <f t="shared" si="8"/>
        <v>0.656249999999999</v>
      </c>
      <c r="D86" s="123"/>
      <c r="E86" s="13"/>
      <c r="F86" s="416"/>
      <c r="G86" s="417" t="s">
        <v>783</v>
      </c>
      <c r="H86" s="114"/>
      <c r="I86" s="70"/>
      <c r="J86" s="416"/>
      <c r="K86" s="417"/>
      <c r="L86" s="418" t="s">
        <v>786</v>
      </c>
      <c r="M86" s="48"/>
      <c r="N86" s="10">
        <f t="shared" si="7"/>
        <v>0.65277777777777679</v>
      </c>
      <c r="O86" s="11" t="s">
        <v>12</v>
      </c>
      <c r="P86" s="12">
        <f t="shared" si="9"/>
        <v>0.656249999999999</v>
      </c>
    </row>
    <row r="87" spans="1:16" ht="15" customHeight="1">
      <c r="A87" s="10">
        <f t="shared" si="6"/>
        <v>0.656249999999999</v>
      </c>
      <c r="B87" s="11" t="s">
        <v>12</v>
      </c>
      <c r="C87" s="12">
        <f t="shared" si="8"/>
        <v>0.65972222222222121</v>
      </c>
      <c r="D87" s="48"/>
      <c r="E87" s="48"/>
      <c r="F87" s="66" t="s">
        <v>14</v>
      </c>
      <c r="G87" s="417"/>
      <c r="H87" s="361" t="s">
        <v>784</v>
      </c>
      <c r="I87" s="69"/>
      <c r="J87" s="69"/>
      <c r="K87" s="66" t="s">
        <v>14</v>
      </c>
      <c r="L87" s="418"/>
      <c r="M87" s="48"/>
      <c r="N87" s="10">
        <f t="shared" si="7"/>
        <v>0.656249999999999</v>
      </c>
      <c r="O87" s="11" t="s">
        <v>12</v>
      </c>
      <c r="P87" s="12">
        <f t="shared" si="9"/>
        <v>0.65972222222222121</v>
      </c>
    </row>
    <row r="88" spans="1:16" ht="15" customHeight="1">
      <c r="A88" s="10">
        <f t="shared" si="6"/>
        <v>0.65972222222222121</v>
      </c>
      <c r="B88" s="11" t="s">
        <v>12</v>
      </c>
      <c r="C88" s="12">
        <f t="shared" si="8"/>
        <v>0.66319444444444342</v>
      </c>
      <c r="D88" s="48"/>
      <c r="E88" s="48"/>
      <c r="F88" s="13"/>
      <c r="G88" s="417"/>
      <c r="H88" s="114"/>
      <c r="I88" s="69"/>
      <c r="J88" s="69"/>
      <c r="K88" s="416" t="s">
        <v>788</v>
      </c>
      <c r="L88" s="418"/>
      <c r="M88" s="48"/>
      <c r="N88" s="10">
        <f t="shared" si="7"/>
        <v>0.65972222222222121</v>
      </c>
      <c r="O88" s="11" t="s">
        <v>12</v>
      </c>
      <c r="P88" s="12">
        <f t="shared" si="9"/>
        <v>0.66319444444444342</v>
      </c>
    </row>
    <row r="89" spans="1:16" ht="15" customHeight="1">
      <c r="A89" s="10">
        <f t="shared" si="6"/>
        <v>0.66319444444444342</v>
      </c>
      <c r="B89" s="11" t="s">
        <v>12</v>
      </c>
      <c r="C89" s="12">
        <f t="shared" si="8"/>
        <v>0.66666666666666563</v>
      </c>
      <c r="D89" s="48"/>
      <c r="E89" s="48"/>
      <c r="F89" s="13"/>
      <c r="G89" s="417"/>
      <c r="H89" s="114"/>
      <c r="I89" s="69"/>
      <c r="J89" s="69"/>
      <c r="K89" s="416"/>
      <c r="L89" s="418"/>
      <c r="M89" s="48"/>
      <c r="N89" s="10">
        <f t="shared" si="7"/>
        <v>0.66319444444444342</v>
      </c>
      <c r="O89" s="11" t="s">
        <v>12</v>
      </c>
      <c r="P89" s="12">
        <f t="shared" si="9"/>
        <v>0.66666666666666563</v>
      </c>
    </row>
    <row r="90" spans="1:16" ht="15" customHeight="1">
      <c r="A90" s="10">
        <f t="shared" si="6"/>
        <v>0.66666666666666563</v>
      </c>
      <c r="B90" s="11" t="s">
        <v>12</v>
      </c>
      <c r="C90" s="12">
        <f t="shared" si="8"/>
        <v>0.67013888888888784</v>
      </c>
      <c r="D90" s="48"/>
      <c r="E90" s="48"/>
      <c r="F90" s="13"/>
      <c r="G90" s="13"/>
      <c r="H90" s="362" t="s">
        <v>783</v>
      </c>
      <c r="I90" s="69"/>
      <c r="J90" s="69"/>
      <c r="K90" s="416"/>
      <c r="L90" s="66" t="s">
        <v>14</v>
      </c>
      <c r="M90" s="53" t="s">
        <v>786</v>
      </c>
      <c r="N90" s="10">
        <f t="shared" si="7"/>
        <v>0.66666666666666563</v>
      </c>
      <c r="O90" s="11" t="s">
        <v>12</v>
      </c>
      <c r="P90" s="12">
        <f t="shared" si="9"/>
        <v>0.67013888888888784</v>
      </c>
    </row>
    <row r="91" spans="1:16" ht="15" customHeight="1">
      <c r="A91" s="10">
        <f t="shared" si="6"/>
        <v>0.67013888888888784</v>
      </c>
      <c r="B91" s="11" t="s">
        <v>12</v>
      </c>
      <c r="C91" s="12">
        <f t="shared" si="8"/>
        <v>0.67361111111111005</v>
      </c>
      <c r="D91" s="48"/>
      <c r="E91" s="48"/>
      <c r="F91" s="13"/>
      <c r="G91" s="13"/>
      <c r="I91" s="69"/>
      <c r="J91" s="69"/>
      <c r="K91" s="426" t="s">
        <v>18</v>
      </c>
      <c r="L91" s="417" t="s">
        <v>787</v>
      </c>
      <c r="M91" s="54" t="s">
        <v>788</v>
      </c>
      <c r="N91" s="10">
        <f t="shared" si="7"/>
        <v>0.67013888888888784</v>
      </c>
      <c r="O91" s="11" t="s">
        <v>12</v>
      </c>
      <c r="P91" s="12">
        <f t="shared" si="9"/>
        <v>0.67361111111111005</v>
      </c>
    </row>
    <row r="92" spans="1:16" ht="15" customHeight="1">
      <c r="A92" s="10">
        <f t="shared" si="6"/>
        <v>0.67361111111111005</v>
      </c>
      <c r="B92" s="11" t="s">
        <v>12</v>
      </c>
      <c r="C92" s="12">
        <f t="shared" si="8"/>
        <v>0.67708333333333226</v>
      </c>
      <c r="D92" s="48"/>
      <c r="E92" s="48"/>
      <c r="F92" s="13"/>
      <c r="G92" s="13"/>
      <c r="H92" s="114"/>
      <c r="I92" s="69"/>
      <c r="J92" s="69"/>
      <c r="K92" s="427"/>
      <c r="L92" s="417"/>
      <c r="M92" s="48"/>
      <c r="N92" s="10">
        <f t="shared" si="7"/>
        <v>0.67361111111111005</v>
      </c>
      <c r="O92" s="11" t="s">
        <v>12</v>
      </c>
      <c r="P92" s="12">
        <f t="shared" si="9"/>
        <v>0.67708333333333226</v>
      </c>
    </row>
    <row r="93" spans="1:16" ht="15" customHeight="1">
      <c r="A93" s="10">
        <f t="shared" si="6"/>
        <v>0.67708333333333226</v>
      </c>
      <c r="B93" s="11" t="s">
        <v>12</v>
      </c>
      <c r="C93" s="12">
        <f t="shared" si="8"/>
        <v>0.68055555555555447</v>
      </c>
      <c r="D93" s="48"/>
      <c r="E93" s="48"/>
      <c r="F93" s="13"/>
      <c r="G93" s="13"/>
      <c r="H93" s="114"/>
      <c r="I93" s="69"/>
      <c r="J93" s="69"/>
      <c r="K93" s="428"/>
      <c r="L93" s="417"/>
      <c r="M93" s="48"/>
      <c r="N93" s="10">
        <f t="shared" si="7"/>
        <v>0.67708333333333226</v>
      </c>
      <c r="O93" s="11" t="s">
        <v>12</v>
      </c>
      <c r="P93" s="12">
        <f t="shared" si="9"/>
        <v>0.68055555555555447</v>
      </c>
    </row>
    <row r="94" spans="1:16" ht="15" customHeight="1">
      <c r="A94" s="10">
        <f t="shared" si="6"/>
        <v>0.68055555555555447</v>
      </c>
      <c r="B94" s="11" t="s">
        <v>12</v>
      </c>
      <c r="C94" s="12">
        <f t="shared" si="8"/>
        <v>0.68402777777777668</v>
      </c>
      <c r="D94" s="48"/>
      <c r="E94" s="48"/>
      <c r="F94" s="48"/>
      <c r="G94" s="13"/>
      <c r="H94" s="114"/>
      <c r="I94" s="69"/>
      <c r="J94" s="69"/>
      <c r="K94" s="69"/>
      <c r="L94" s="417"/>
      <c r="M94" s="48"/>
      <c r="N94" s="10">
        <f t="shared" si="7"/>
        <v>0.68055555555555447</v>
      </c>
      <c r="O94" s="11" t="s">
        <v>12</v>
      </c>
      <c r="P94" s="12">
        <f t="shared" si="9"/>
        <v>0.68402777777777668</v>
      </c>
    </row>
    <row r="95" spans="1:16" ht="15" customHeight="1">
      <c r="A95" s="10">
        <f t="shared" si="6"/>
        <v>0.68402777777777668</v>
      </c>
      <c r="B95" s="11" t="s">
        <v>12</v>
      </c>
      <c r="C95" s="12">
        <f t="shared" si="8"/>
        <v>0.68749999999999889</v>
      </c>
      <c r="D95" s="48"/>
      <c r="E95" s="48"/>
      <c r="F95" s="48"/>
      <c r="G95" s="13"/>
      <c r="I95" s="69"/>
      <c r="J95" s="117"/>
      <c r="K95" s="69"/>
      <c r="L95" s="426" t="s">
        <v>18</v>
      </c>
      <c r="M95" s="55" t="s">
        <v>787</v>
      </c>
      <c r="N95" s="10">
        <f t="shared" si="7"/>
        <v>0.68402777777777668</v>
      </c>
      <c r="O95" s="11" t="s">
        <v>12</v>
      </c>
      <c r="P95" s="12">
        <f t="shared" si="9"/>
        <v>0.68749999999999889</v>
      </c>
    </row>
    <row r="96" spans="1:16" ht="15" customHeight="1">
      <c r="A96" s="10">
        <f t="shared" si="6"/>
        <v>0.68749999999999889</v>
      </c>
      <c r="B96" s="11" t="s">
        <v>12</v>
      </c>
      <c r="C96" s="12">
        <f t="shared" si="8"/>
        <v>0.6909722222222211</v>
      </c>
      <c r="D96" s="48"/>
      <c r="E96" s="48"/>
      <c r="F96" s="48"/>
      <c r="G96" s="13"/>
      <c r="H96" s="114"/>
      <c r="I96" s="69"/>
      <c r="J96" s="117"/>
      <c r="K96" s="69"/>
      <c r="L96" s="427"/>
      <c r="M96" s="48"/>
      <c r="N96" s="10">
        <f t="shared" si="7"/>
        <v>0.68749999999999889</v>
      </c>
      <c r="O96" s="11" t="s">
        <v>12</v>
      </c>
      <c r="P96" s="12">
        <f t="shared" si="9"/>
        <v>0.6909722222222211</v>
      </c>
    </row>
    <row r="97" spans="1:16" ht="15" customHeight="1">
      <c r="A97" s="10">
        <f t="shared" si="6"/>
        <v>0.6909722222222211</v>
      </c>
      <c r="B97" s="11" t="s">
        <v>12</v>
      </c>
      <c r="C97" s="12">
        <f t="shared" si="8"/>
        <v>0.69444444444444331</v>
      </c>
      <c r="D97" s="48"/>
      <c r="E97" s="48"/>
      <c r="F97" s="48"/>
      <c r="G97" s="13"/>
      <c r="H97" s="114"/>
      <c r="I97" s="69"/>
      <c r="J97" s="117"/>
      <c r="K97" s="69"/>
      <c r="L97" s="428"/>
      <c r="M97" s="48"/>
      <c r="N97" s="10">
        <f t="shared" si="7"/>
        <v>0.6909722222222211</v>
      </c>
      <c r="O97" s="11" t="s">
        <v>12</v>
      </c>
      <c r="P97" s="12">
        <f t="shared" si="9"/>
        <v>0.69444444444444331</v>
      </c>
    </row>
    <row r="98" spans="1:16" ht="15" customHeight="1">
      <c r="A98" s="10">
        <f t="shared" si="6"/>
        <v>0.69444444444444331</v>
      </c>
      <c r="B98" s="11" t="s">
        <v>12</v>
      </c>
      <c r="C98" s="12">
        <f t="shared" si="8"/>
        <v>0.69791666666666552</v>
      </c>
      <c r="D98" s="48"/>
      <c r="E98" s="48"/>
      <c r="F98" s="48"/>
      <c r="G98" s="48"/>
      <c r="H98" s="48"/>
      <c r="I98" s="117"/>
      <c r="J98" s="48"/>
      <c r="K98" s="69"/>
      <c r="L98" s="69"/>
      <c r="M98" s="48"/>
      <c r="N98" s="10">
        <f t="shared" si="7"/>
        <v>0.69444444444444331</v>
      </c>
      <c r="O98" s="11" t="s">
        <v>12</v>
      </c>
      <c r="P98" s="12">
        <f t="shared" si="9"/>
        <v>0.69791666666666552</v>
      </c>
    </row>
    <row r="99" spans="1:16" ht="15" customHeight="1">
      <c r="A99" s="10">
        <f t="shared" si="6"/>
        <v>0.69791666666666552</v>
      </c>
      <c r="B99" s="11" t="s">
        <v>12</v>
      </c>
      <c r="C99" s="12">
        <f t="shared" si="8"/>
        <v>0.70138888888888773</v>
      </c>
      <c r="D99" s="48"/>
      <c r="E99" s="48"/>
      <c r="F99" s="48"/>
      <c r="G99" s="48"/>
      <c r="H99" s="48"/>
      <c r="I99" s="117"/>
      <c r="J99" s="48"/>
      <c r="K99" s="48"/>
      <c r="L99" s="69"/>
      <c r="M99" s="48"/>
      <c r="N99" s="10">
        <f t="shared" si="7"/>
        <v>0.69791666666666552</v>
      </c>
      <c r="O99" s="11" t="s">
        <v>12</v>
      </c>
      <c r="P99" s="12">
        <f t="shared" si="9"/>
        <v>0.70138888888888773</v>
      </c>
    </row>
    <row r="100" spans="1:16" ht="15" customHeight="1">
      <c r="A100" s="10">
        <f t="shared" si="6"/>
        <v>0.70138888888888773</v>
      </c>
      <c r="B100" s="11" t="s">
        <v>12</v>
      </c>
      <c r="C100" s="12">
        <f t="shared" si="8"/>
        <v>0.70486111111110994</v>
      </c>
      <c r="D100" s="13"/>
      <c r="E100" s="13"/>
      <c r="F100" s="13"/>
      <c r="G100" s="13"/>
      <c r="H100" s="13"/>
      <c r="I100" s="15"/>
      <c r="J100" s="13"/>
      <c r="K100" s="13"/>
      <c r="L100" s="10"/>
      <c r="M100" s="13"/>
      <c r="N100" s="10">
        <f t="shared" si="7"/>
        <v>0.70138888888888773</v>
      </c>
      <c r="O100" s="11" t="s">
        <v>12</v>
      </c>
      <c r="P100" s="12">
        <f t="shared" si="9"/>
        <v>0.70486111111110994</v>
      </c>
    </row>
    <row r="101" spans="1:16" ht="15" customHeight="1">
      <c r="A101" s="10">
        <f t="shared" si="6"/>
        <v>0.70486111111110994</v>
      </c>
      <c r="B101" s="11" t="s">
        <v>12</v>
      </c>
      <c r="C101" s="12">
        <f t="shared" si="8"/>
        <v>0.70833333333333215</v>
      </c>
      <c r="D101" s="15"/>
      <c r="E101" s="13"/>
      <c r="F101" s="13"/>
      <c r="G101" s="13"/>
      <c r="H101" s="13"/>
      <c r="I101" s="15"/>
      <c r="J101" s="13"/>
      <c r="K101" s="13"/>
      <c r="L101" s="10"/>
      <c r="M101" s="13"/>
      <c r="N101" s="10">
        <f t="shared" si="7"/>
        <v>0.70486111111110994</v>
      </c>
      <c r="O101" s="11" t="s">
        <v>12</v>
      </c>
      <c r="P101" s="12">
        <f t="shared" si="9"/>
        <v>0.70833333333333215</v>
      </c>
    </row>
    <row r="102" spans="1:16" ht="15" customHeight="1">
      <c r="A102" s="10">
        <f t="shared" si="6"/>
        <v>0.70833333333333215</v>
      </c>
      <c r="B102" s="11" t="s">
        <v>12</v>
      </c>
      <c r="C102" s="12">
        <f t="shared" ref="C102:C113" si="10">A102+$Q$1</f>
        <v>0.71180555555555436</v>
      </c>
      <c r="D102" s="15"/>
      <c r="E102" s="13"/>
      <c r="F102" s="13"/>
      <c r="G102" s="13"/>
      <c r="H102" s="13"/>
      <c r="I102" s="15"/>
      <c r="J102" s="15"/>
      <c r="K102" s="13"/>
      <c r="L102" s="10"/>
      <c r="M102" s="13"/>
      <c r="N102" s="10">
        <f t="shared" si="7"/>
        <v>0.70833333333333215</v>
      </c>
      <c r="O102" s="11" t="s">
        <v>12</v>
      </c>
      <c r="P102" s="12">
        <f t="shared" ref="P102:P113" si="11">N102+$Q$1</f>
        <v>0.71180555555555436</v>
      </c>
    </row>
    <row r="103" spans="1:16" ht="15" customHeight="1">
      <c r="A103" s="10">
        <f t="shared" si="6"/>
        <v>0.71180555555555436</v>
      </c>
      <c r="B103" s="11" t="s">
        <v>12</v>
      </c>
      <c r="C103" s="12">
        <f t="shared" si="10"/>
        <v>0.71527777777777657</v>
      </c>
      <c r="D103" s="15"/>
      <c r="E103" s="15"/>
      <c r="F103" s="13"/>
      <c r="G103" s="13"/>
      <c r="H103" s="13"/>
      <c r="I103" s="15"/>
      <c r="J103" s="15"/>
      <c r="K103" s="17"/>
      <c r="L103" s="10"/>
      <c r="M103" s="17"/>
      <c r="N103" s="10">
        <f t="shared" si="7"/>
        <v>0.71180555555555436</v>
      </c>
      <c r="O103" s="11" t="s">
        <v>12</v>
      </c>
      <c r="P103" s="12">
        <f t="shared" si="11"/>
        <v>0.71527777777777657</v>
      </c>
    </row>
    <row r="104" spans="1:16" ht="15" customHeight="1">
      <c r="A104" s="10">
        <f t="shared" si="6"/>
        <v>0.71527777777777657</v>
      </c>
      <c r="B104" s="11" t="s">
        <v>12</v>
      </c>
      <c r="C104" s="12">
        <f t="shared" si="10"/>
        <v>0.71874999999999878</v>
      </c>
      <c r="D104" s="15"/>
      <c r="E104" s="15"/>
      <c r="F104" s="13"/>
      <c r="G104" s="13"/>
      <c r="H104" s="13"/>
      <c r="I104" s="15"/>
      <c r="J104" s="15"/>
      <c r="K104" s="13"/>
      <c r="L104" s="13"/>
      <c r="M104" s="13"/>
      <c r="N104" s="10">
        <f t="shared" si="7"/>
        <v>0.71527777777777657</v>
      </c>
      <c r="O104" s="11" t="s">
        <v>12</v>
      </c>
      <c r="P104" s="12">
        <f t="shared" si="11"/>
        <v>0.71874999999999878</v>
      </c>
    </row>
    <row r="105" spans="1:16" ht="15" customHeight="1">
      <c r="A105" s="10">
        <f t="shared" si="6"/>
        <v>0.71874999999999878</v>
      </c>
      <c r="B105" s="11" t="s">
        <v>12</v>
      </c>
      <c r="C105" s="12">
        <f t="shared" si="10"/>
        <v>0.72222222222222099</v>
      </c>
      <c r="D105" s="15"/>
      <c r="E105" s="13"/>
      <c r="F105" s="13"/>
      <c r="G105" s="13"/>
      <c r="H105" s="13"/>
      <c r="I105" s="15"/>
      <c r="J105" s="15"/>
      <c r="K105" s="13"/>
      <c r="L105" s="13"/>
      <c r="M105" s="13"/>
      <c r="N105" s="10">
        <f t="shared" si="7"/>
        <v>0.71874999999999878</v>
      </c>
      <c r="O105" s="11" t="s">
        <v>12</v>
      </c>
      <c r="P105" s="12">
        <f t="shared" si="11"/>
        <v>0.72222222222222099</v>
      </c>
    </row>
    <row r="106" spans="1:16" ht="15" customHeight="1">
      <c r="A106" s="10">
        <f t="shared" si="6"/>
        <v>0.72222222222222099</v>
      </c>
      <c r="B106" s="11" t="s">
        <v>12</v>
      </c>
      <c r="C106" s="12">
        <f t="shared" si="10"/>
        <v>0.7256944444444432</v>
      </c>
      <c r="D106" s="15"/>
      <c r="E106" s="13"/>
      <c r="F106" s="13"/>
      <c r="G106" s="13"/>
      <c r="H106" s="13"/>
      <c r="I106" s="15"/>
      <c r="J106" s="15"/>
      <c r="K106" s="13"/>
      <c r="L106" s="13"/>
      <c r="M106" s="13"/>
      <c r="N106" s="10">
        <f t="shared" si="7"/>
        <v>0.72222222222222099</v>
      </c>
      <c r="O106" s="11" t="s">
        <v>12</v>
      </c>
      <c r="P106" s="12">
        <f t="shared" si="11"/>
        <v>0.7256944444444432</v>
      </c>
    </row>
    <row r="107" spans="1:16" ht="15" customHeight="1">
      <c r="A107" s="10">
        <f t="shared" si="6"/>
        <v>0.7256944444444432</v>
      </c>
      <c r="B107" s="11" t="s">
        <v>12</v>
      </c>
      <c r="C107" s="12">
        <f t="shared" si="10"/>
        <v>0.72916666666666541</v>
      </c>
      <c r="D107" s="15"/>
      <c r="E107" s="13"/>
      <c r="F107" s="13"/>
      <c r="G107" s="13"/>
      <c r="H107" s="13"/>
      <c r="I107" s="15"/>
      <c r="J107" s="15"/>
      <c r="K107" s="13"/>
      <c r="L107" s="13"/>
      <c r="M107" s="13"/>
      <c r="N107" s="10">
        <f t="shared" si="7"/>
        <v>0.7256944444444432</v>
      </c>
      <c r="O107" s="11" t="s">
        <v>12</v>
      </c>
      <c r="P107" s="12">
        <f t="shared" si="11"/>
        <v>0.72916666666666541</v>
      </c>
    </row>
    <row r="108" spans="1:16" ht="15" customHeight="1">
      <c r="A108" s="10">
        <f t="shared" si="6"/>
        <v>0.72916666666666541</v>
      </c>
      <c r="B108" s="11" t="s">
        <v>12</v>
      </c>
      <c r="C108" s="12">
        <f t="shared" si="10"/>
        <v>0.73263888888888762</v>
      </c>
      <c r="D108" s="15"/>
      <c r="E108" s="13"/>
      <c r="F108" s="13"/>
      <c r="G108" s="13"/>
      <c r="H108" s="13"/>
      <c r="I108" s="15"/>
      <c r="J108" s="13"/>
      <c r="K108" s="13"/>
      <c r="L108" s="13"/>
      <c r="M108" s="13"/>
      <c r="N108" s="10">
        <f t="shared" si="7"/>
        <v>0.72916666666666541</v>
      </c>
      <c r="O108" s="11" t="s">
        <v>12</v>
      </c>
      <c r="P108" s="12">
        <f t="shared" si="11"/>
        <v>0.73263888888888762</v>
      </c>
    </row>
    <row r="109" spans="1:16" ht="15" customHeight="1">
      <c r="A109" s="10">
        <f t="shared" si="6"/>
        <v>0.73263888888888762</v>
      </c>
      <c r="B109" s="11" t="s">
        <v>12</v>
      </c>
      <c r="C109" s="12">
        <f t="shared" si="10"/>
        <v>0.73611111111110983</v>
      </c>
      <c r="D109" s="15"/>
      <c r="E109" s="13"/>
      <c r="F109" s="13"/>
      <c r="G109" s="13"/>
      <c r="H109" s="13"/>
      <c r="I109" s="15"/>
      <c r="J109" s="13"/>
      <c r="K109" s="13"/>
      <c r="L109" s="13"/>
      <c r="M109" s="13"/>
      <c r="N109" s="10">
        <f t="shared" si="7"/>
        <v>0.73263888888888762</v>
      </c>
      <c r="O109" s="11" t="s">
        <v>12</v>
      </c>
      <c r="P109" s="12">
        <f t="shared" si="11"/>
        <v>0.73611111111110983</v>
      </c>
    </row>
    <row r="110" spans="1:16" ht="15" customHeight="1">
      <c r="A110" s="10">
        <f t="shared" si="6"/>
        <v>0.73611111111110983</v>
      </c>
      <c r="B110" s="11" t="s">
        <v>12</v>
      </c>
      <c r="C110" s="12">
        <f t="shared" si="10"/>
        <v>0.73958333333333204</v>
      </c>
      <c r="D110" s="15"/>
      <c r="E110" s="13"/>
      <c r="F110" s="13"/>
      <c r="G110" s="13"/>
      <c r="H110" s="13"/>
      <c r="I110" s="15"/>
      <c r="J110" s="13"/>
      <c r="K110" s="13"/>
      <c r="L110" s="13"/>
      <c r="M110" s="13"/>
      <c r="N110" s="10">
        <f t="shared" si="7"/>
        <v>0.73611111111110983</v>
      </c>
      <c r="O110" s="11" t="s">
        <v>12</v>
      </c>
      <c r="P110" s="12">
        <f t="shared" si="11"/>
        <v>0.73958333333333204</v>
      </c>
    </row>
    <row r="111" spans="1:16" ht="15" customHeight="1">
      <c r="A111" s="10">
        <f t="shared" si="6"/>
        <v>0.73958333333333204</v>
      </c>
      <c r="B111" s="11" t="s">
        <v>12</v>
      </c>
      <c r="C111" s="12">
        <f t="shared" si="10"/>
        <v>0.74305555555555425</v>
      </c>
      <c r="D111" s="15"/>
      <c r="E111" s="13"/>
      <c r="F111" s="13"/>
      <c r="G111" s="13"/>
      <c r="H111" s="13"/>
      <c r="I111" s="15"/>
      <c r="J111" s="13"/>
      <c r="K111" s="13"/>
      <c r="L111" s="13"/>
      <c r="M111" s="13"/>
      <c r="N111" s="10">
        <f t="shared" si="7"/>
        <v>0.73958333333333204</v>
      </c>
      <c r="O111" s="11" t="s">
        <v>12</v>
      </c>
      <c r="P111" s="12">
        <f t="shared" si="11"/>
        <v>0.74305555555555425</v>
      </c>
    </row>
    <row r="112" spans="1:16" ht="15" customHeight="1">
      <c r="A112" s="10">
        <f t="shared" si="6"/>
        <v>0.74305555555555425</v>
      </c>
      <c r="B112" s="11" t="s">
        <v>12</v>
      </c>
      <c r="C112" s="12">
        <f t="shared" si="10"/>
        <v>0.74652777777777646</v>
      </c>
      <c r="D112" s="15"/>
      <c r="E112" s="13"/>
      <c r="F112" s="13"/>
      <c r="G112" s="13"/>
      <c r="H112" s="13"/>
      <c r="I112" s="15"/>
      <c r="J112" s="13"/>
      <c r="K112" s="13"/>
      <c r="L112" s="13"/>
      <c r="M112" s="13"/>
      <c r="N112" s="10">
        <f t="shared" si="7"/>
        <v>0.74305555555555425</v>
      </c>
      <c r="O112" s="11" t="s">
        <v>12</v>
      </c>
      <c r="P112" s="12">
        <f t="shared" si="11"/>
        <v>0.74652777777777646</v>
      </c>
    </row>
    <row r="113" spans="1:16" ht="15" customHeight="1">
      <c r="A113" s="10">
        <f t="shared" ref="A113" si="12">C112</f>
        <v>0.74652777777777646</v>
      </c>
      <c r="B113" s="11" t="s">
        <v>12</v>
      </c>
      <c r="C113" s="12">
        <f t="shared" si="10"/>
        <v>0.74999999999999867</v>
      </c>
      <c r="D113" s="15"/>
      <c r="E113" s="13"/>
      <c r="F113" s="13"/>
      <c r="G113" s="13"/>
      <c r="H113" s="13"/>
      <c r="I113" s="15"/>
      <c r="J113" s="13"/>
      <c r="K113" s="15"/>
      <c r="L113" s="13"/>
      <c r="M113" s="13"/>
      <c r="N113" s="10">
        <f t="shared" ref="N113" si="13">P112</f>
        <v>0.74652777777777646</v>
      </c>
      <c r="O113" s="11" t="s">
        <v>12</v>
      </c>
      <c r="P113" s="12">
        <f t="shared" si="11"/>
        <v>0.74999999999999867</v>
      </c>
    </row>
  </sheetData>
  <mergeCells count="110">
    <mergeCell ref="K91:K93"/>
    <mergeCell ref="L95:L97"/>
    <mergeCell ref="L81:L84"/>
    <mergeCell ref="L36:L39"/>
    <mergeCell ref="F38:F40"/>
    <mergeCell ref="K38:K40"/>
    <mergeCell ref="G41:G44"/>
    <mergeCell ref="L41:L44"/>
    <mergeCell ref="F68:F70"/>
    <mergeCell ref="J68:J70"/>
    <mergeCell ref="K68:K70"/>
    <mergeCell ref="F80:F82"/>
    <mergeCell ref="L61:L64"/>
    <mergeCell ref="J64:J66"/>
    <mergeCell ref="G86:G89"/>
    <mergeCell ref="L91:L94"/>
    <mergeCell ref="J72:J74"/>
    <mergeCell ref="K72:K74"/>
    <mergeCell ref="K64:K66"/>
    <mergeCell ref="G66:G69"/>
    <mergeCell ref="L66:L69"/>
    <mergeCell ref="J80:J82"/>
    <mergeCell ref="K80:K82"/>
    <mergeCell ref="G81:G84"/>
    <mergeCell ref="A1:D1"/>
    <mergeCell ref="E1:M1"/>
    <mergeCell ref="N3:P4"/>
    <mergeCell ref="F76:F78"/>
    <mergeCell ref="G76:G79"/>
    <mergeCell ref="J76:J78"/>
    <mergeCell ref="K76:K78"/>
    <mergeCell ref="G16:G19"/>
    <mergeCell ref="L16:L19"/>
    <mergeCell ref="L11:L14"/>
    <mergeCell ref="E60:E62"/>
    <mergeCell ref="F60:F62"/>
    <mergeCell ref="J60:J62"/>
    <mergeCell ref="K60:K62"/>
    <mergeCell ref="G61:G64"/>
    <mergeCell ref="E37:E54"/>
    <mergeCell ref="J37:J54"/>
    <mergeCell ref="F41:F58"/>
    <mergeCell ref="K41:K58"/>
    <mergeCell ref="G45:G54"/>
    <mergeCell ref="G36:G39"/>
    <mergeCell ref="E64:E66"/>
    <mergeCell ref="F64:F66"/>
    <mergeCell ref="L71:L74"/>
    <mergeCell ref="L86:L89"/>
    <mergeCell ref="F84:F86"/>
    <mergeCell ref="K88:K90"/>
    <mergeCell ref="E80:E82"/>
    <mergeCell ref="E68:E70"/>
    <mergeCell ref="J84:J86"/>
    <mergeCell ref="K84:K86"/>
    <mergeCell ref="G71:G74"/>
    <mergeCell ref="E72:E74"/>
    <mergeCell ref="F72:F74"/>
    <mergeCell ref="L45:L54"/>
    <mergeCell ref="E56:E58"/>
    <mergeCell ref="G56:G59"/>
    <mergeCell ref="J56:J58"/>
    <mergeCell ref="L56:L59"/>
    <mergeCell ref="E76:E78"/>
    <mergeCell ref="E26:E28"/>
    <mergeCell ref="F26:F28"/>
    <mergeCell ref="G26:G29"/>
    <mergeCell ref="J26:J28"/>
    <mergeCell ref="K26:K28"/>
    <mergeCell ref="L26:L29"/>
    <mergeCell ref="E30:E32"/>
    <mergeCell ref="F30:F32"/>
    <mergeCell ref="J30:J32"/>
    <mergeCell ref="K30:K32"/>
    <mergeCell ref="G31:G34"/>
    <mergeCell ref="L31:L34"/>
    <mergeCell ref="E34:E36"/>
    <mergeCell ref="F34:F36"/>
    <mergeCell ref="J34:J36"/>
    <mergeCell ref="K34:K36"/>
    <mergeCell ref="L76:L79"/>
    <mergeCell ref="G21:G24"/>
    <mergeCell ref="L21:L24"/>
    <mergeCell ref="E22:E24"/>
    <mergeCell ref="F22:F24"/>
    <mergeCell ref="J22:J24"/>
    <mergeCell ref="K22:K24"/>
    <mergeCell ref="E18:E20"/>
    <mergeCell ref="F18:F20"/>
    <mergeCell ref="J18:J20"/>
    <mergeCell ref="K18:K20"/>
    <mergeCell ref="E10:E12"/>
    <mergeCell ref="F10:F12"/>
    <mergeCell ref="J10:J12"/>
    <mergeCell ref="K10:K12"/>
    <mergeCell ref="G11:G14"/>
    <mergeCell ref="E14:E16"/>
    <mergeCell ref="F14:F16"/>
    <mergeCell ref="J14:J16"/>
    <mergeCell ref="K14:K16"/>
    <mergeCell ref="E2:H2"/>
    <mergeCell ref="J2:M2"/>
    <mergeCell ref="A3:C4"/>
    <mergeCell ref="D3:D4"/>
    <mergeCell ref="I3:I4"/>
    <mergeCell ref="E6:E8"/>
    <mergeCell ref="G6:G9"/>
    <mergeCell ref="J6:J8"/>
    <mergeCell ref="L6:L9"/>
    <mergeCell ref="A2:D2"/>
  </mergeCells>
  <phoneticPr fontId="2" type="noConversion"/>
  <printOptions horizontalCentered="1"/>
  <pageMargins left="0.23622047244094491" right="0.23622047244094491" top="0.19685039370078741" bottom="3.937007874015748E-2" header="0.19685039370078741" footer="0.19685039370078741"/>
  <pageSetup paperSize="8" scale="5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79"/>
  <sheetViews>
    <sheetView showGridLines="0" zoomScale="55" zoomScaleNormal="55" workbookViewId="0">
      <selection activeCell="J72" sqref="J72"/>
    </sheetView>
  </sheetViews>
  <sheetFormatPr defaultColWidth="9" defaultRowHeight="15" customHeight="1" outlineLevelCol="1"/>
  <cols>
    <col min="1" max="1" width="6.25" style="8" bestFit="1" customWidth="1"/>
    <col min="2" max="2" width="2.875" style="7" bestFit="1" customWidth="1"/>
    <col min="3" max="3" width="6.25" style="8" bestFit="1" customWidth="1"/>
    <col min="4" max="4" width="14" style="8" bestFit="1" customWidth="1"/>
    <col min="5" max="7" width="24.375" style="7" customWidth="1"/>
    <col min="8" max="8" width="23.125" style="7" customWidth="1"/>
    <col min="9" max="9" width="13.875" style="8" bestFit="1" customWidth="1"/>
    <col min="10" max="12" width="24.375" style="7" customWidth="1"/>
    <col min="13" max="13" width="23.125" style="7" customWidth="1"/>
    <col min="14" max="14" width="6.25" style="8" hidden="1" customWidth="1" outlineLevel="1"/>
    <col min="15" max="15" width="2.875" style="7" hidden="1" customWidth="1" outlineLevel="1"/>
    <col min="16" max="16" width="6.25" style="8" hidden="1" customWidth="1" outlineLevel="1"/>
    <col min="17" max="17" width="20.625" style="7" hidden="1" customWidth="1" outlineLevel="1"/>
    <col min="18" max="18" width="20.625" style="7" customWidth="1" collapsed="1"/>
    <col min="19" max="28" width="20.625" style="7" customWidth="1"/>
    <col min="29" max="16384" width="9" style="9"/>
  </cols>
  <sheetData>
    <row r="1" spans="1:28" s="18" customFormat="1" ht="53.25" customHeight="1">
      <c r="A1" s="396" t="s">
        <v>851</v>
      </c>
      <c r="B1" s="396"/>
      <c r="C1" s="396"/>
      <c r="D1" s="396"/>
      <c r="E1" s="397" t="s">
        <v>850</v>
      </c>
      <c r="F1" s="397"/>
      <c r="G1" s="397"/>
      <c r="H1" s="397"/>
      <c r="I1" s="397"/>
      <c r="J1" s="397"/>
      <c r="K1" s="397"/>
      <c r="L1" s="397"/>
      <c r="M1" s="397"/>
      <c r="N1" s="3" t="s">
        <v>0</v>
      </c>
      <c r="O1" s="4">
        <v>20</v>
      </c>
      <c r="P1" s="3" t="s">
        <v>1</v>
      </c>
      <c r="Q1" s="3">
        <v>3.472222222222222E-3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8" customFormat="1" ht="15" customHeight="1">
      <c r="A2" s="429" t="s">
        <v>19</v>
      </c>
      <c r="B2" s="429"/>
      <c r="C2" s="429"/>
      <c r="D2" s="430"/>
      <c r="E2" s="407" t="s">
        <v>552</v>
      </c>
      <c r="F2" s="407"/>
      <c r="G2" s="407"/>
      <c r="H2" s="407"/>
      <c r="I2" s="6"/>
      <c r="J2" s="408" t="s">
        <v>25</v>
      </c>
      <c r="K2" s="408"/>
      <c r="L2" s="408"/>
      <c r="M2" s="408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22" customFormat="1" ht="15" customHeight="1">
      <c r="A3" s="395" t="s">
        <v>2</v>
      </c>
      <c r="B3" s="395"/>
      <c r="C3" s="395"/>
      <c r="D3" s="409" t="s">
        <v>3</v>
      </c>
      <c r="E3" s="21"/>
      <c r="F3" s="21" t="s">
        <v>20</v>
      </c>
      <c r="G3" s="21" t="s">
        <v>21</v>
      </c>
      <c r="H3" s="21"/>
      <c r="I3" s="409" t="s">
        <v>3</v>
      </c>
      <c r="J3" s="19"/>
      <c r="K3" s="19" t="s">
        <v>22</v>
      </c>
      <c r="L3" s="19" t="s">
        <v>23</v>
      </c>
      <c r="M3" s="19"/>
      <c r="N3" s="395" t="s">
        <v>2</v>
      </c>
      <c r="O3" s="395"/>
      <c r="P3" s="395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22" customFormat="1" ht="15" customHeight="1">
      <c r="A4" s="395"/>
      <c r="B4" s="395"/>
      <c r="C4" s="395"/>
      <c r="D4" s="409"/>
      <c r="E4" s="21" t="s">
        <v>8</v>
      </c>
      <c r="F4" s="21" t="s">
        <v>9</v>
      </c>
      <c r="G4" s="21" t="s">
        <v>10</v>
      </c>
      <c r="H4" s="21" t="s">
        <v>11</v>
      </c>
      <c r="I4" s="409"/>
      <c r="J4" s="19" t="s">
        <v>8</v>
      </c>
      <c r="K4" s="19" t="s">
        <v>9</v>
      </c>
      <c r="L4" s="19" t="s">
        <v>10</v>
      </c>
      <c r="M4" s="19" t="s">
        <v>11</v>
      </c>
      <c r="N4" s="395"/>
      <c r="O4" s="395"/>
      <c r="P4" s="395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5" customHeight="1">
      <c r="A5" s="10">
        <f>C5-TIME(0, 5, 0)</f>
        <v>0.37152777777777779</v>
      </c>
      <c r="B5" s="11" t="s">
        <v>12</v>
      </c>
      <c r="C5" s="12">
        <f>A6</f>
        <v>0.375</v>
      </c>
      <c r="D5" s="110"/>
      <c r="E5" s="65" t="s">
        <v>13</v>
      </c>
      <c r="F5" s="48"/>
      <c r="G5" s="66" t="s">
        <v>14</v>
      </c>
      <c r="H5" s="48"/>
      <c r="I5" s="110"/>
      <c r="J5" s="65" t="s">
        <v>13</v>
      </c>
      <c r="K5" s="48"/>
      <c r="L5" s="66" t="s">
        <v>14</v>
      </c>
      <c r="M5" s="48"/>
      <c r="N5" s="10">
        <f>P5-TIME(0, 5, 0)</f>
        <v>0.37152777777777779</v>
      </c>
      <c r="O5" s="11" t="s">
        <v>12</v>
      </c>
      <c r="P5" s="12">
        <f>N6</f>
        <v>0.375</v>
      </c>
    </row>
    <row r="6" spans="1:28" ht="15" customHeight="1">
      <c r="A6" s="10">
        <v>0.375</v>
      </c>
      <c r="B6" s="11" t="s">
        <v>12</v>
      </c>
      <c r="C6" s="12">
        <f t="shared" ref="C6:C37" si="0">A6+$Q$1</f>
        <v>0.37847222222222221</v>
      </c>
      <c r="D6" s="71">
        <f>A6-TIME(0, $O$1, 0)</f>
        <v>0.3611111111111111</v>
      </c>
      <c r="E6" s="410" t="s">
        <v>789</v>
      </c>
      <c r="F6" s="48"/>
      <c r="G6" s="412" t="s">
        <v>791</v>
      </c>
      <c r="H6" s="48"/>
      <c r="I6" s="71">
        <f>A6-TIME(0, $O$1, 0)</f>
        <v>0.3611111111111111</v>
      </c>
      <c r="J6" s="410" t="s">
        <v>793</v>
      </c>
      <c r="K6" s="48"/>
      <c r="L6" s="412" t="s">
        <v>795</v>
      </c>
      <c r="M6" s="48"/>
      <c r="N6" s="10">
        <v>0.375</v>
      </c>
      <c r="O6" s="11" t="s">
        <v>12</v>
      </c>
      <c r="P6" s="12">
        <f t="shared" ref="P6:P37" si="1">N6+$Q$1</f>
        <v>0.37847222222222221</v>
      </c>
    </row>
    <row r="7" spans="1:28" ht="15" customHeight="1">
      <c r="A7" s="10">
        <f>C6</f>
        <v>0.37847222222222221</v>
      </c>
      <c r="B7" s="11" t="s">
        <v>12</v>
      </c>
      <c r="C7" s="12">
        <f t="shared" si="0"/>
        <v>0.38194444444444442</v>
      </c>
      <c r="D7" s="71" t="s">
        <v>541</v>
      </c>
      <c r="E7" s="410"/>
      <c r="F7" s="48"/>
      <c r="G7" s="412"/>
      <c r="H7" s="48"/>
      <c r="I7" s="71" t="s">
        <v>541</v>
      </c>
      <c r="J7" s="410"/>
      <c r="K7" s="48"/>
      <c r="L7" s="412"/>
      <c r="M7" s="48"/>
      <c r="N7" s="10">
        <f>P6</f>
        <v>0.37847222222222221</v>
      </c>
      <c r="O7" s="11" t="s">
        <v>12</v>
      </c>
      <c r="P7" s="12">
        <f t="shared" si="1"/>
        <v>0.38194444444444442</v>
      </c>
    </row>
    <row r="8" spans="1:28" ht="15" customHeight="1">
      <c r="A8" s="10">
        <f>C7</f>
        <v>0.38194444444444442</v>
      </c>
      <c r="B8" s="11" t="s">
        <v>12</v>
      </c>
      <c r="C8" s="12">
        <f t="shared" si="0"/>
        <v>0.38541666666666663</v>
      </c>
      <c r="D8" s="71"/>
      <c r="E8" s="410"/>
      <c r="F8" s="48"/>
      <c r="G8" s="412"/>
      <c r="H8" s="48"/>
      <c r="I8" s="71"/>
      <c r="J8" s="410"/>
      <c r="K8" s="48"/>
      <c r="L8" s="412"/>
      <c r="M8" s="48"/>
      <c r="N8" s="10">
        <f>P7</f>
        <v>0.38194444444444442</v>
      </c>
      <c r="O8" s="11" t="s">
        <v>12</v>
      </c>
      <c r="P8" s="12">
        <f t="shared" si="1"/>
        <v>0.38541666666666663</v>
      </c>
    </row>
    <row r="9" spans="1:28" ht="15" customHeight="1">
      <c r="A9" s="10">
        <f>C8</f>
        <v>0.38541666666666663</v>
      </c>
      <c r="B9" s="11" t="s">
        <v>12</v>
      </c>
      <c r="C9" s="12">
        <f t="shared" si="0"/>
        <v>0.38888888888888884</v>
      </c>
      <c r="D9" s="71"/>
      <c r="E9" s="65" t="s">
        <v>13</v>
      </c>
      <c r="F9" s="66" t="s">
        <v>14</v>
      </c>
      <c r="G9" s="412"/>
      <c r="H9" s="48"/>
      <c r="I9" s="71"/>
      <c r="J9" s="65" t="s">
        <v>13</v>
      </c>
      <c r="K9" s="66" t="s">
        <v>14</v>
      </c>
      <c r="L9" s="412"/>
      <c r="M9" s="48"/>
      <c r="N9" s="10">
        <f>P8</f>
        <v>0.38541666666666663</v>
      </c>
      <c r="O9" s="11" t="s">
        <v>12</v>
      </c>
      <c r="P9" s="12">
        <f t="shared" si="1"/>
        <v>0.38888888888888884</v>
      </c>
    </row>
    <row r="10" spans="1:28" ht="15" customHeight="1">
      <c r="A10" s="10">
        <f>C9</f>
        <v>0.38888888888888884</v>
      </c>
      <c r="B10" s="11" t="s">
        <v>12</v>
      </c>
      <c r="C10" s="12">
        <f t="shared" si="0"/>
        <v>0.39236111111111105</v>
      </c>
      <c r="D10" s="71"/>
      <c r="E10" s="414" t="s">
        <v>790</v>
      </c>
      <c r="F10" s="410" t="s">
        <v>789</v>
      </c>
      <c r="G10" s="66" t="s">
        <v>14</v>
      </c>
      <c r="H10" s="48"/>
      <c r="I10" s="71"/>
      <c r="J10" s="414" t="s">
        <v>794</v>
      </c>
      <c r="K10" s="410" t="s">
        <v>793</v>
      </c>
      <c r="L10" s="66" t="s">
        <v>14</v>
      </c>
      <c r="M10" s="48"/>
      <c r="N10" s="10">
        <f>P9</f>
        <v>0.38888888888888884</v>
      </c>
      <c r="O10" s="11" t="s">
        <v>12</v>
      </c>
      <c r="P10" s="12">
        <f t="shared" si="1"/>
        <v>0.39236111111111105</v>
      </c>
    </row>
    <row r="11" spans="1:28" ht="15" customHeight="1">
      <c r="A11" s="10">
        <f t="shared" ref="A11:A47" si="2">C10</f>
        <v>0.39236111111111105</v>
      </c>
      <c r="B11" s="11" t="s">
        <v>12</v>
      </c>
      <c r="C11" s="12">
        <f t="shared" si="0"/>
        <v>0.39583333333333326</v>
      </c>
      <c r="D11" s="71"/>
      <c r="E11" s="414"/>
      <c r="F11" s="410"/>
      <c r="G11" s="413" t="s">
        <v>792</v>
      </c>
      <c r="H11" s="48"/>
      <c r="I11" s="71"/>
      <c r="J11" s="414"/>
      <c r="K11" s="410"/>
      <c r="L11" s="413" t="s">
        <v>796</v>
      </c>
      <c r="M11" s="48"/>
      <c r="N11" s="10">
        <f t="shared" ref="N11:N47" si="3">P10</f>
        <v>0.39236111111111105</v>
      </c>
      <c r="O11" s="11" t="s">
        <v>12</v>
      </c>
      <c r="P11" s="12">
        <f t="shared" si="1"/>
        <v>0.39583333333333326</v>
      </c>
    </row>
    <row r="12" spans="1:28" ht="15" customHeight="1">
      <c r="A12" s="10">
        <f t="shared" si="2"/>
        <v>0.39583333333333326</v>
      </c>
      <c r="B12" s="11" t="s">
        <v>12</v>
      </c>
      <c r="C12" s="12">
        <f t="shared" si="0"/>
        <v>0.39930555555555547</v>
      </c>
      <c r="D12" s="71"/>
      <c r="E12" s="414"/>
      <c r="F12" s="410"/>
      <c r="G12" s="413"/>
      <c r="H12" s="48"/>
      <c r="I12" s="71"/>
      <c r="J12" s="414"/>
      <c r="K12" s="410"/>
      <c r="L12" s="413"/>
      <c r="M12" s="48"/>
      <c r="N12" s="10">
        <f t="shared" si="3"/>
        <v>0.39583333333333326</v>
      </c>
      <c r="O12" s="11" t="s">
        <v>12</v>
      </c>
      <c r="P12" s="12">
        <f t="shared" si="1"/>
        <v>0.39930555555555547</v>
      </c>
    </row>
    <row r="13" spans="1:28" ht="15" customHeight="1">
      <c r="A13" s="10">
        <f t="shared" si="2"/>
        <v>0.39930555555555547</v>
      </c>
      <c r="B13" s="11" t="s">
        <v>12</v>
      </c>
      <c r="C13" s="12">
        <f t="shared" si="0"/>
        <v>0.40277777777777768</v>
      </c>
      <c r="D13" s="71"/>
      <c r="E13" s="65" t="s">
        <v>13</v>
      </c>
      <c r="F13" s="66" t="s">
        <v>14</v>
      </c>
      <c r="G13" s="413"/>
      <c r="H13" s="48"/>
      <c r="I13" s="71"/>
      <c r="J13" s="65" t="s">
        <v>13</v>
      </c>
      <c r="K13" s="66" t="s">
        <v>14</v>
      </c>
      <c r="L13" s="413"/>
      <c r="M13" s="48"/>
      <c r="N13" s="10">
        <f t="shared" si="3"/>
        <v>0.39930555555555547</v>
      </c>
      <c r="O13" s="11" t="s">
        <v>12</v>
      </c>
      <c r="P13" s="12">
        <f t="shared" si="1"/>
        <v>0.40277777777777768</v>
      </c>
    </row>
    <row r="14" spans="1:28" ht="15" customHeight="1">
      <c r="A14" s="10">
        <f t="shared" si="2"/>
        <v>0.40277777777777768</v>
      </c>
      <c r="B14" s="11" t="s">
        <v>12</v>
      </c>
      <c r="C14" s="12">
        <f t="shared" si="0"/>
        <v>0.40624999999999989</v>
      </c>
      <c r="D14" s="71"/>
      <c r="E14" s="412" t="s">
        <v>791</v>
      </c>
      <c r="F14" s="414" t="s">
        <v>790</v>
      </c>
      <c r="G14" s="413"/>
      <c r="H14" s="48"/>
      <c r="I14" s="71"/>
      <c r="J14" s="412" t="s">
        <v>795</v>
      </c>
      <c r="K14" s="414" t="s">
        <v>794</v>
      </c>
      <c r="L14" s="413"/>
      <c r="M14" s="48"/>
      <c r="N14" s="10">
        <f t="shared" si="3"/>
        <v>0.40277777777777768</v>
      </c>
      <c r="O14" s="11" t="s">
        <v>12</v>
      </c>
      <c r="P14" s="12">
        <f t="shared" si="1"/>
        <v>0.40624999999999989</v>
      </c>
    </row>
    <row r="15" spans="1:28" ht="15" customHeight="1">
      <c r="A15" s="10">
        <f t="shared" si="2"/>
        <v>0.40624999999999989</v>
      </c>
      <c r="B15" s="11" t="s">
        <v>12</v>
      </c>
      <c r="C15" s="12">
        <f t="shared" si="0"/>
        <v>0.4097222222222221</v>
      </c>
      <c r="D15" s="71"/>
      <c r="E15" s="412"/>
      <c r="F15" s="414"/>
      <c r="G15" s="66" t="s">
        <v>14</v>
      </c>
      <c r="H15" s="48"/>
      <c r="I15" s="71"/>
      <c r="J15" s="412"/>
      <c r="K15" s="414"/>
      <c r="L15" s="66" t="s">
        <v>14</v>
      </c>
      <c r="M15" s="48"/>
      <c r="N15" s="10">
        <f t="shared" si="3"/>
        <v>0.40624999999999989</v>
      </c>
      <c r="O15" s="11" t="s">
        <v>12</v>
      </c>
      <c r="P15" s="12">
        <f t="shared" si="1"/>
        <v>0.4097222222222221</v>
      </c>
    </row>
    <row r="16" spans="1:28" ht="15" customHeight="1">
      <c r="A16" s="10">
        <f t="shared" si="2"/>
        <v>0.4097222222222221</v>
      </c>
      <c r="B16" s="11" t="s">
        <v>12</v>
      </c>
      <c r="C16" s="12">
        <f t="shared" si="0"/>
        <v>0.41319444444444431</v>
      </c>
      <c r="D16" s="71"/>
      <c r="E16" s="412"/>
      <c r="F16" s="414"/>
      <c r="G16" s="410" t="s">
        <v>789</v>
      </c>
      <c r="H16" s="48"/>
      <c r="I16" s="71"/>
      <c r="J16" s="412"/>
      <c r="K16" s="414"/>
      <c r="L16" s="410" t="s">
        <v>793</v>
      </c>
      <c r="M16" s="48"/>
      <c r="N16" s="10">
        <f t="shared" si="3"/>
        <v>0.4097222222222221</v>
      </c>
      <c r="O16" s="11" t="s">
        <v>12</v>
      </c>
      <c r="P16" s="12">
        <f t="shared" si="1"/>
        <v>0.41319444444444431</v>
      </c>
    </row>
    <row r="17" spans="1:16" ht="15" customHeight="1">
      <c r="A17" s="10">
        <f t="shared" si="2"/>
        <v>0.41319444444444431</v>
      </c>
      <c r="B17" s="11" t="s">
        <v>12</v>
      </c>
      <c r="C17" s="12">
        <f t="shared" si="0"/>
        <v>0.41666666666666652</v>
      </c>
      <c r="D17" s="71"/>
      <c r="E17" s="65" t="s">
        <v>13</v>
      </c>
      <c r="F17" s="66" t="s">
        <v>14</v>
      </c>
      <c r="G17" s="410"/>
      <c r="H17" s="48"/>
      <c r="I17" s="71"/>
      <c r="J17" s="65" t="s">
        <v>13</v>
      </c>
      <c r="K17" s="66" t="s">
        <v>14</v>
      </c>
      <c r="L17" s="410"/>
      <c r="M17" s="48"/>
      <c r="N17" s="10">
        <f t="shared" si="3"/>
        <v>0.41319444444444431</v>
      </c>
      <c r="O17" s="11" t="s">
        <v>12</v>
      </c>
      <c r="P17" s="12">
        <f t="shared" si="1"/>
        <v>0.41666666666666652</v>
      </c>
    </row>
    <row r="18" spans="1:16" ht="15" customHeight="1">
      <c r="A18" s="10">
        <f t="shared" si="2"/>
        <v>0.41666666666666652</v>
      </c>
      <c r="B18" s="11" t="s">
        <v>12</v>
      </c>
      <c r="C18" s="12">
        <f t="shared" si="0"/>
        <v>0.42013888888888873</v>
      </c>
      <c r="D18" s="71"/>
      <c r="E18" s="413" t="s">
        <v>792</v>
      </c>
      <c r="F18" s="412" t="s">
        <v>791</v>
      </c>
      <c r="G18" s="410"/>
      <c r="H18" s="48"/>
      <c r="I18" s="71"/>
      <c r="J18" s="413" t="s">
        <v>796</v>
      </c>
      <c r="K18" s="412" t="s">
        <v>795</v>
      </c>
      <c r="L18" s="410"/>
      <c r="M18" s="48"/>
      <c r="N18" s="10">
        <f t="shared" si="3"/>
        <v>0.41666666666666652</v>
      </c>
      <c r="O18" s="11" t="s">
        <v>12</v>
      </c>
      <c r="P18" s="12">
        <f t="shared" si="1"/>
        <v>0.42013888888888873</v>
      </c>
    </row>
    <row r="19" spans="1:16" ht="15" customHeight="1">
      <c r="A19" s="10">
        <f t="shared" si="2"/>
        <v>0.42013888888888873</v>
      </c>
      <c r="B19" s="11" t="s">
        <v>12</v>
      </c>
      <c r="C19" s="12">
        <f t="shared" si="0"/>
        <v>0.42361111111111094</v>
      </c>
      <c r="D19" s="71"/>
      <c r="E19" s="413"/>
      <c r="F19" s="412"/>
      <c r="G19" s="410"/>
      <c r="H19" s="48"/>
      <c r="I19" s="71"/>
      <c r="J19" s="413"/>
      <c r="K19" s="412"/>
      <c r="L19" s="410"/>
      <c r="M19" s="48"/>
      <c r="N19" s="10">
        <f t="shared" si="3"/>
        <v>0.42013888888888873</v>
      </c>
      <c r="O19" s="11" t="s">
        <v>12</v>
      </c>
      <c r="P19" s="12">
        <f t="shared" si="1"/>
        <v>0.42361111111111094</v>
      </c>
    </row>
    <row r="20" spans="1:16" ht="15" customHeight="1">
      <c r="A20" s="10">
        <f t="shared" si="2"/>
        <v>0.42361111111111094</v>
      </c>
      <c r="B20" s="11" t="s">
        <v>12</v>
      </c>
      <c r="C20" s="12">
        <f t="shared" si="0"/>
        <v>0.42708333333333315</v>
      </c>
      <c r="D20" s="71"/>
      <c r="E20" s="413"/>
      <c r="F20" s="412"/>
      <c r="G20" s="66" t="s">
        <v>14</v>
      </c>
      <c r="H20" s="47" t="s">
        <v>789</v>
      </c>
      <c r="I20" s="71"/>
      <c r="J20" s="413"/>
      <c r="K20" s="412"/>
      <c r="L20" s="66" t="s">
        <v>14</v>
      </c>
      <c r="M20" s="47" t="s">
        <v>793</v>
      </c>
      <c r="N20" s="10">
        <f t="shared" si="3"/>
        <v>0.42361111111111094</v>
      </c>
      <c r="O20" s="11" t="s">
        <v>12</v>
      </c>
      <c r="P20" s="12">
        <f t="shared" si="1"/>
        <v>0.42708333333333315</v>
      </c>
    </row>
    <row r="21" spans="1:16" ht="15" customHeight="1">
      <c r="A21" s="10">
        <f t="shared" si="2"/>
        <v>0.42708333333333315</v>
      </c>
      <c r="B21" s="11" t="s">
        <v>12</v>
      </c>
      <c r="C21" s="12">
        <f t="shared" si="0"/>
        <v>0.43055555555555536</v>
      </c>
      <c r="D21" s="69"/>
      <c r="E21" s="65" t="s">
        <v>13</v>
      </c>
      <c r="F21" s="66" t="s">
        <v>14</v>
      </c>
      <c r="G21" s="414" t="s">
        <v>790</v>
      </c>
      <c r="H21" s="49" t="s">
        <v>791</v>
      </c>
      <c r="I21" s="71"/>
      <c r="J21" s="65" t="s">
        <v>13</v>
      </c>
      <c r="K21" s="66" t="s">
        <v>14</v>
      </c>
      <c r="L21" s="414" t="s">
        <v>794</v>
      </c>
      <c r="M21" s="49" t="s">
        <v>795</v>
      </c>
      <c r="N21" s="10">
        <f t="shared" si="3"/>
        <v>0.42708333333333315</v>
      </c>
      <c r="O21" s="11" t="s">
        <v>12</v>
      </c>
      <c r="P21" s="12">
        <f t="shared" si="1"/>
        <v>0.43055555555555536</v>
      </c>
    </row>
    <row r="22" spans="1:16" ht="15" customHeight="1">
      <c r="A22" s="10">
        <f t="shared" si="2"/>
        <v>0.43055555555555536</v>
      </c>
      <c r="B22" s="11" t="s">
        <v>12</v>
      </c>
      <c r="C22" s="12">
        <f t="shared" si="0"/>
        <v>0.43402777777777757</v>
      </c>
      <c r="D22" s="70">
        <f>A22-TIME(0, $O$1, 0)</f>
        <v>0.41666666666666646</v>
      </c>
      <c r="E22" s="418" t="s">
        <v>799</v>
      </c>
      <c r="F22" s="413" t="s">
        <v>792</v>
      </c>
      <c r="G22" s="414"/>
      <c r="H22" s="48"/>
      <c r="I22" s="71"/>
      <c r="J22" s="448" t="s">
        <v>797</v>
      </c>
      <c r="K22" s="413" t="s">
        <v>796</v>
      </c>
      <c r="L22" s="414"/>
      <c r="M22" s="48"/>
      <c r="N22" s="10">
        <f t="shared" si="3"/>
        <v>0.43055555555555536</v>
      </c>
      <c r="O22" s="11" t="s">
        <v>12</v>
      </c>
      <c r="P22" s="12">
        <f t="shared" si="1"/>
        <v>0.43402777777777757</v>
      </c>
    </row>
    <row r="23" spans="1:16" ht="15" customHeight="1">
      <c r="A23" s="10">
        <f t="shared" si="2"/>
        <v>0.43402777777777757</v>
      </c>
      <c r="B23" s="11" t="s">
        <v>12</v>
      </c>
      <c r="C23" s="12">
        <f t="shared" si="0"/>
        <v>0.43749999999999978</v>
      </c>
      <c r="D23" s="70" t="s">
        <v>542</v>
      </c>
      <c r="E23" s="418"/>
      <c r="F23" s="413"/>
      <c r="G23" s="414"/>
      <c r="H23" s="48"/>
      <c r="I23" s="71"/>
      <c r="J23" s="448"/>
      <c r="K23" s="413"/>
      <c r="L23" s="414"/>
      <c r="M23" s="48"/>
      <c r="N23" s="10">
        <f t="shared" si="3"/>
        <v>0.43402777777777757</v>
      </c>
      <c r="O23" s="11" t="s">
        <v>12</v>
      </c>
      <c r="P23" s="12">
        <f t="shared" si="1"/>
        <v>0.43749999999999978</v>
      </c>
    </row>
    <row r="24" spans="1:16" ht="15" customHeight="1">
      <c r="A24" s="10">
        <f t="shared" si="2"/>
        <v>0.43749999999999978</v>
      </c>
      <c r="B24" s="11" t="s">
        <v>12</v>
      </c>
      <c r="C24" s="12">
        <f t="shared" si="0"/>
        <v>0.44097222222222199</v>
      </c>
      <c r="D24" s="70"/>
      <c r="E24" s="418"/>
      <c r="F24" s="413"/>
      <c r="G24" s="414"/>
      <c r="H24" s="48"/>
      <c r="I24" s="71"/>
      <c r="J24" s="448"/>
      <c r="K24" s="413"/>
      <c r="L24" s="414"/>
      <c r="M24" s="48"/>
      <c r="N24" s="10">
        <f t="shared" si="3"/>
        <v>0.43749999999999978</v>
      </c>
      <c r="O24" s="11" t="s">
        <v>12</v>
      </c>
      <c r="P24" s="12">
        <f t="shared" si="1"/>
        <v>0.44097222222222199</v>
      </c>
    </row>
    <row r="25" spans="1:16" ht="15" customHeight="1">
      <c r="A25" s="10">
        <f t="shared" si="2"/>
        <v>0.44097222222222199</v>
      </c>
      <c r="B25" s="11" t="s">
        <v>12</v>
      </c>
      <c r="C25" s="12">
        <f t="shared" si="0"/>
        <v>0.4444444444444442</v>
      </c>
      <c r="D25" s="70"/>
      <c r="E25" s="65" t="s">
        <v>13</v>
      </c>
      <c r="F25" s="66" t="s">
        <v>14</v>
      </c>
      <c r="G25" s="66" t="s">
        <v>14</v>
      </c>
      <c r="H25" s="50" t="s">
        <v>790</v>
      </c>
      <c r="I25" s="111"/>
      <c r="J25" s="419" t="s">
        <v>15</v>
      </c>
      <c r="K25" s="112" t="s">
        <v>14</v>
      </c>
      <c r="L25" s="69"/>
      <c r="M25" s="50" t="s">
        <v>794</v>
      </c>
      <c r="N25" s="10">
        <f t="shared" si="3"/>
        <v>0.44097222222222199</v>
      </c>
      <c r="O25" s="11" t="s">
        <v>12</v>
      </c>
      <c r="P25" s="12">
        <f t="shared" si="1"/>
        <v>0.4444444444444442</v>
      </c>
    </row>
    <row r="26" spans="1:16" ht="15" customHeight="1">
      <c r="A26" s="10">
        <f t="shared" si="2"/>
        <v>0.4444444444444442</v>
      </c>
      <c r="B26" s="11" t="s">
        <v>12</v>
      </c>
      <c r="C26" s="12">
        <f t="shared" si="0"/>
        <v>0.44791666666666641</v>
      </c>
      <c r="D26" s="70"/>
      <c r="E26" s="417" t="s">
        <v>800</v>
      </c>
      <c r="F26" s="418" t="s">
        <v>799</v>
      </c>
      <c r="G26" s="447"/>
      <c r="H26" s="51" t="s">
        <v>792</v>
      </c>
      <c r="I26" s="111"/>
      <c r="J26" s="420"/>
      <c r="K26" s="448" t="s">
        <v>797</v>
      </c>
      <c r="L26" s="69"/>
      <c r="M26" s="51" t="s">
        <v>796</v>
      </c>
      <c r="N26" s="10">
        <f t="shared" si="3"/>
        <v>0.4444444444444442</v>
      </c>
      <c r="O26" s="11" t="s">
        <v>12</v>
      </c>
      <c r="P26" s="12">
        <f t="shared" si="1"/>
        <v>0.44791666666666641</v>
      </c>
    </row>
    <row r="27" spans="1:16" ht="15" customHeight="1">
      <c r="A27" s="10">
        <f t="shared" si="2"/>
        <v>0.44791666666666641</v>
      </c>
      <c r="B27" s="11" t="s">
        <v>12</v>
      </c>
      <c r="C27" s="12">
        <f t="shared" si="0"/>
        <v>0.45138888888888862</v>
      </c>
      <c r="D27" s="70"/>
      <c r="E27" s="417"/>
      <c r="F27" s="418"/>
      <c r="G27" s="447"/>
      <c r="H27" s="48"/>
      <c r="I27" s="111"/>
      <c r="J27" s="420"/>
      <c r="K27" s="448"/>
      <c r="L27" s="69"/>
      <c r="M27" s="48"/>
      <c r="N27" s="10">
        <f t="shared" si="3"/>
        <v>0.44791666666666641</v>
      </c>
      <c r="O27" s="11" t="s">
        <v>12</v>
      </c>
      <c r="P27" s="12">
        <f t="shared" si="1"/>
        <v>0.45138888888888862</v>
      </c>
    </row>
    <row r="28" spans="1:16" ht="15" customHeight="1">
      <c r="A28" s="10">
        <f t="shared" si="2"/>
        <v>0.45138888888888862</v>
      </c>
      <c r="B28" s="11" t="s">
        <v>12</v>
      </c>
      <c r="C28" s="12">
        <f t="shared" si="0"/>
        <v>0.45486111111111083</v>
      </c>
      <c r="D28" s="70"/>
      <c r="E28" s="417"/>
      <c r="F28" s="418"/>
      <c r="G28" s="447"/>
      <c r="H28" s="48"/>
      <c r="I28" s="111"/>
      <c r="J28" s="420"/>
      <c r="K28" s="448"/>
      <c r="L28" s="69"/>
      <c r="M28" s="48"/>
      <c r="N28" s="10">
        <f t="shared" si="3"/>
        <v>0.45138888888888862</v>
      </c>
      <c r="O28" s="11" t="s">
        <v>12</v>
      </c>
      <c r="P28" s="12">
        <f t="shared" si="1"/>
        <v>0.45486111111111083</v>
      </c>
    </row>
    <row r="29" spans="1:16" ht="15" customHeight="1">
      <c r="A29" s="10">
        <f t="shared" si="2"/>
        <v>0.45486111111111083</v>
      </c>
      <c r="B29" s="11" t="s">
        <v>12</v>
      </c>
      <c r="C29" s="12">
        <f t="shared" si="0"/>
        <v>0.45833333333333304</v>
      </c>
      <c r="D29" s="70"/>
      <c r="E29" s="357"/>
      <c r="F29" s="66" t="s">
        <v>14</v>
      </c>
      <c r="G29" s="447"/>
      <c r="H29" s="48"/>
      <c r="I29" s="111"/>
      <c r="J29" s="420"/>
      <c r="K29" s="419" t="s">
        <v>15</v>
      </c>
      <c r="L29" s="112" t="s">
        <v>14</v>
      </c>
      <c r="M29" s="48"/>
      <c r="N29" s="10">
        <f t="shared" si="3"/>
        <v>0.45486111111111083</v>
      </c>
      <c r="O29" s="11" t="s">
        <v>12</v>
      </c>
      <c r="P29" s="12">
        <f t="shared" si="1"/>
        <v>0.45833333333333304</v>
      </c>
    </row>
    <row r="30" spans="1:16" ht="15" customHeight="1">
      <c r="A30" s="10">
        <f t="shared" si="2"/>
        <v>0.45833333333333304</v>
      </c>
      <c r="B30" s="11" t="s">
        <v>12</v>
      </c>
      <c r="C30" s="12">
        <f t="shared" si="0"/>
        <v>0.46180555555555525</v>
      </c>
      <c r="D30" s="70"/>
      <c r="E30" s="420"/>
      <c r="F30" s="417" t="s">
        <v>800</v>
      </c>
      <c r="G30" s="66" t="s">
        <v>14</v>
      </c>
      <c r="H30" s="48"/>
      <c r="I30" s="111"/>
      <c r="J30" s="420"/>
      <c r="K30" s="420"/>
      <c r="L30" s="446" t="s">
        <v>797</v>
      </c>
      <c r="M30" s="48"/>
      <c r="N30" s="10">
        <f t="shared" si="3"/>
        <v>0.45833333333333304</v>
      </c>
      <c r="O30" s="11" t="s">
        <v>12</v>
      </c>
      <c r="P30" s="12">
        <f t="shared" si="1"/>
        <v>0.46180555555555525</v>
      </c>
    </row>
    <row r="31" spans="1:16" ht="15" customHeight="1">
      <c r="A31" s="10">
        <f t="shared" si="2"/>
        <v>0.46180555555555525</v>
      </c>
      <c r="B31" s="11" t="s">
        <v>12</v>
      </c>
      <c r="C31" s="12">
        <f t="shared" si="0"/>
        <v>0.46527777777777746</v>
      </c>
      <c r="D31" s="70"/>
      <c r="E31" s="420"/>
      <c r="F31" s="417"/>
      <c r="G31" s="418" t="s">
        <v>799</v>
      </c>
      <c r="H31" s="48"/>
      <c r="I31" s="111"/>
      <c r="J31" s="420"/>
      <c r="K31" s="420"/>
      <c r="L31" s="446"/>
      <c r="M31" s="48"/>
      <c r="N31" s="10">
        <f t="shared" si="3"/>
        <v>0.46180555555555525</v>
      </c>
      <c r="O31" s="11" t="s">
        <v>12</v>
      </c>
      <c r="P31" s="12">
        <f t="shared" si="1"/>
        <v>0.46527777777777746</v>
      </c>
    </row>
    <row r="32" spans="1:16" ht="15" customHeight="1">
      <c r="A32" s="10">
        <f t="shared" si="2"/>
        <v>0.46527777777777746</v>
      </c>
      <c r="B32" s="11" t="s">
        <v>12</v>
      </c>
      <c r="C32" s="12">
        <f t="shared" si="0"/>
        <v>0.46874999999999967</v>
      </c>
      <c r="D32" s="70"/>
      <c r="E32" s="420"/>
      <c r="F32" s="417"/>
      <c r="G32" s="418"/>
      <c r="H32" s="48"/>
      <c r="I32" s="111"/>
      <c r="J32" s="420"/>
      <c r="K32" s="420"/>
      <c r="L32" s="446"/>
      <c r="M32" s="48"/>
      <c r="N32" s="10">
        <f t="shared" si="3"/>
        <v>0.46527777777777746</v>
      </c>
      <c r="O32" s="11" t="s">
        <v>12</v>
      </c>
      <c r="P32" s="12">
        <f t="shared" si="1"/>
        <v>0.46874999999999967</v>
      </c>
    </row>
    <row r="33" spans="1:16" ht="15" customHeight="1">
      <c r="A33" s="10">
        <f t="shared" si="2"/>
        <v>0.46874999999999967</v>
      </c>
      <c r="B33" s="11" t="s">
        <v>12</v>
      </c>
      <c r="C33" s="12">
        <f t="shared" si="0"/>
        <v>0.47222222222222188</v>
      </c>
      <c r="D33" s="70"/>
      <c r="E33" s="358"/>
      <c r="F33" s="357"/>
      <c r="G33" s="418"/>
      <c r="H33" s="48"/>
      <c r="I33" s="111"/>
      <c r="J33" s="420"/>
      <c r="K33" s="420"/>
      <c r="L33" s="446"/>
      <c r="M33" s="48"/>
      <c r="N33" s="10">
        <f t="shared" si="3"/>
        <v>0.46874999999999967</v>
      </c>
      <c r="O33" s="11" t="s">
        <v>12</v>
      </c>
      <c r="P33" s="12">
        <f t="shared" si="1"/>
        <v>0.47222222222222188</v>
      </c>
    </row>
    <row r="34" spans="1:16" ht="15" customHeight="1">
      <c r="A34" s="10">
        <f t="shared" si="2"/>
        <v>0.47222222222222188</v>
      </c>
      <c r="B34" s="11" t="s">
        <v>12</v>
      </c>
      <c r="C34" s="12">
        <f t="shared" si="0"/>
        <v>0.47569444444444409</v>
      </c>
      <c r="D34" s="70"/>
      <c r="E34" s="420"/>
      <c r="F34" s="420"/>
      <c r="G34" s="418"/>
      <c r="H34" s="48"/>
      <c r="I34" s="111"/>
      <c r="J34" s="420"/>
      <c r="K34" s="420"/>
      <c r="L34" s="419" t="s">
        <v>15</v>
      </c>
      <c r="M34" s="113" t="s">
        <v>797</v>
      </c>
      <c r="N34" s="10">
        <f t="shared" si="3"/>
        <v>0.47222222222222188</v>
      </c>
      <c r="O34" s="11" t="s">
        <v>12</v>
      </c>
      <c r="P34" s="12">
        <f t="shared" si="1"/>
        <v>0.47569444444444409</v>
      </c>
    </row>
    <row r="35" spans="1:16" ht="15" customHeight="1">
      <c r="A35" s="10">
        <f t="shared" si="2"/>
        <v>0.47569444444444409</v>
      </c>
      <c r="B35" s="11" t="s">
        <v>12</v>
      </c>
      <c r="C35" s="12">
        <f t="shared" si="0"/>
        <v>0.4791666666666663</v>
      </c>
      <c r="D35" s="70"/>
      <c r="E35" s="420"/>
      <c r="F35" s="420"/>
      <c r="G35" s="66" t="s">
        <v>14</v>
      </c>
      <c r="H35" s="53" t="s">
        <v>799</v>
      </c>
      <c r="I35" s="111"/>
      <c r="J35" s="420"/>
      <c r="K35" s="420"/>
      <c r="L35" s="420"/>
      <c r="M35" s="114"/>
      <c r="N35" s="10">
        <f t="shared" si="3"/>
        <v>0.47569444444444409</v>
      </c>
      <c r="O35" s="11" t="s">
        <v>12</v>
      </c>
      <c r="P35" s="12">
        <f t="shared" si="1"/>
        <v>0.4791666666666663</v>
      </c>
    </row>
    <row r="36" spans="1:16" ht="15" customHeight="1">
      <c r="A36" s="10">
        <f t="shared" si="2"/>
        <v>0.4791666666666663</v>
      </c>
      <c r="B36" s="11" t="s">
        <v>12</v>
      </c>
      <c r="C36" s="12">
        <f t="shared" si="0"/>
        <v>0.48263888888888851</v>
      </c>
      <c r="D36" s="70"/>
      <c r="E36" s="420"/>
      <c r="F36" s="420"/>
      <c r="G36" s="417" t="s">
        <v>800</v>
      </c>
      <c r="H36" s="48"/>
      <c r="I36" s="111"/>
      <c r="J36" s="420"/>
      <c r="K36" s="420"/>
      <c r="L36" s="420"/>
      <c r="M36" s="114"/>
      <c r="N36" s="10">
        <f t="shared" si="3"/>
        <v>0.4791666666666663</v>
      </c>
      <c r="O36" s="11" t="s">
        <v>12</v>
      </c>
      <c r="P36" s="12">
        <f t="shared" si="1"/>
        <v>0.48263888888888851</v>
      </c>
    </row>
    <row r="37" spans="1:16" ht="15" customHeight="1">
      <c r="A37" s="10">
        <f t="shared" si="2"/>
        <v>0.48263888888888851</v>
      </c>
      <c r="B37" s="11" t="s">
        <v>12</v>
      </c>
      <c r="C37" s="12">
        <f t="shared" si="0"/>
        <v>0.48611111111111072</v>
      </c>
      <c r="D37" s="69"/>
      <c r="E37" s="420" t="s">
        <v>15</v>
      </c>
      <c r="F37" s="358"/>
      <c r="G37" s="417"/>
      <c r="H37" s="48"/>
      <c r="I37" s="111"/>
      <c r="J37" s="420"/>
      <c r="K37" s="420"/>
      <c r="L37" s="420"/>
      <c r="M37" s="114"/>
      <c r="N37" s="10">
        <f t="shared" si="3"/>
        <v>0.48263888888888851</v>
      </c>
      <c r="O37" s="11" t="s">
        <v>12</v>
      </c>
      <c r="P37" s="12">
        <f t="shared" si="1"/>
        <v>0.48611111111111072</v>
      </c>
    </row>
    <row r="38" spans="1:16" ht="15" customHeight="1">
      <c r="A38" s="10">
        <f t="shared" si="2"/>
        <v>0.48611111111111072</v>
      </c>
      <c r="B38" s="11" t="s">
        <v>12</v>
      </c>
      <c r="C38" s="12">
        <f t="shared" ref="C38:C69" si="4">A38+$Q$1</f>
        <v>0.48958333333333293</v>
      </c>
      <c r="D38" s="69"/>
      <c r="E38" s="420"/>
      <c r="F38" s="420" t="s">
        <v>1064</v>
      </c>
      <c r="G38" s="417"/>
      <c r="H38" s="48"/>
      <c r="I38" s="111"/>
      <c r="J38" s="420"/>
      <c r="K38" s="420"/>
      <c r="L38" s="420"/>
      <c r="M38" s="114"/>
      <c r="N38" s="10">
        <f t="shared" si="3"/>
        <v>0.48611111111111072</v>
      </c>
      <c r="O38" s="11" t="s">
        <v>12</v>
      </c>
      <c r="P38" s="12">
        <f t="shared" ref="P38:P69" si="5">N38+$Q$1</f>
        <v>0.48958333333333293</v>
      </c>
    </row>
    <row r="39" spans="1:16" ht="15" customHeight="1">
      <c r="A39" s="10">
        <f t="shared" si="2"/>
        <v>0.48958333333333293</v>
      </c>
      <c r="B39" s="11" t="s">
        <v>12</v>
      </c>
      <c r="C39" s="12">
        <f t="shared" si="4"/>
        <v>0.49305555555555514</v>
      </c>
      <c r="D39" s="69"/>
      <c r="E39" s="420"/>
      <c r="F39" s="420"/>
      <c r="G39" s="417"/>
      <c r="H39" s="48"/>
      <c r="I39" s="111"/>
      <c r="J39" s="420"/>
      <c r="K39" s="420"/>
      <c r="L39" s="420"/>
      <c r="M39" s="114"/>
      <c r="N39" s="10">
        <f t="shared" si="3"/>
        <v>0.48958333333333293</v>
      </c>
      <c r="O39" s="11" t="s">
        <v>12</v>
      </c>
      <c r="P39" s="12">
        <f t="shared" si="5"/>
        <v>0.49305555555555514</v>
      </c>
    </row>
    <row r="40" spans="1:16" ht="15" customHeight="1">
      <c r="A40" s="10">
        <f t="shared" si="2"/>
        <v>0.49305555555555514</v>
      </c>
      <c r="B40" s="11" t="s">
        <v>12</v>
      </c>
      <c r="C40" s="12">
        <f t="shared" si="4"/>
        <v>0.49652777777777735</v>
      </c>
      <c r="D40" s="69"/>
      <c r="E40" s="420"/>
      <c r="F40" s="420"/>
      <c r="G40" s="378" t="s">
        <v>14</v>
      </c>
      <c r="H40" s="55" t="s">
        <v>800</v>
      </c>
      <c r="I40" s="111"/>
      <c r="J40" s="420"/>
      <c r="K40" s="420"/>
      <c r="L40" s="420"/>
      <c r="M40" s="114"/>
      <c r="N40" s="10">
        <f t="shared" si="3"/>
        <v>0.49305555555555514</v>
      </c>
      <c r="O40" s="11" t="s">
        <v>12</v>
      </c>
      <c r="P40" s="12">
        <f t="shared" si="5"/>
        <v>0.49652777777777735</v>
      </c>
    </row>
    <row r="41" spans="1:16" ht="15" customHeight="1">
      <c r="A41" s="10">
        <f t="shared" si="2"/>
        <v>0.49652777777777735</v>
      </c>
      <c r="B41" s="11" t="s">
        <v>12</v>
      </c>
      <c r="C41" s="12">
        <f t="shared" si="4"/>
        <v>0.49999999999999956</v>
      </c>
      <c r="D41" s="69"/>
      <c r="E41" s="420"/>
      <c r="F41" s="420"/>
      <c r="G41" s="419"/>
      <c r="H41" s="48"/>
      <c r="I41" s="111"/>
      <c r="J41" s="420"/>
      <c r="K41" s="420"/>
      <c r="L41" s="420"/>
      <c r="M41" s="114"/>
      <c r="N41" s="10">
        <f t="shared" si="3"/>
        <v>0.49652777777777735</v>
      </c>
      <c r="O41" s="11" t="s">
        <v>12</v>
      </c>
      <c r="P41" s="12">
        <f t="shared" si="5"/>
        <v>0.49999999999999956</v>
      </c>
    </row>
    <row r="42" spans="1:16" ht="15" customHeight="1">
      <c r="A42" s="10">
        <f t="shared" si="2"/>
        <v>0.49999999999999956</v>
      </c>
      <c r="B42" s="11" t="s">
        <v>12</v>
      </c>
      <c r="C42" s="12">
        <f t="shared" si="4"/>
        <v>0.50347222222222177</v>
      </c>
      <c r="D42" s="69"/>
      <c r="E42" s="420"/>
      <c r="F42" s="420"/>
      <c r="G42" s="420"/>
      <c r="H42" s="48"/>
      <c r="I42" s="111"/>
      <c r="J42" s="420"/>
      <c r="K42" s="420"/>
      <c r="L42" s="420"/>
      <c r="M42" s="114"/>
      <c r="N42" s="10">
        <f t="shared" si="3"/>
        <v>0.49999999999999956</v>
      </c>
      <c r="O42" s="11" t="s">
        <v>12</v>
      </c>
      <c r="P42" s="12">
        <f t="shared" si="5"/>
        <v>0.50347222222222177</v>
      </c>
    </row>
    <row r="43" spans="1:16" ht="15" customHeight="1">
      <c r="A43" s="10">
        <f t="shared" si="2"/>
        <v>0.50347222222222177</v>
      </c>
      <c r="B43" s="11" t="s">
        <v>12</v>
      </c>
      <c r="C43" s="12">
        <f t="shared" si="4"/>
        <v>0.50694444444444398</v>
      </c>
      <c r="D43" s="69"/>
      <c r="E43" s="420"/>
      <c r="F43" s="420"/>
      <c r="G43" s="420"/>
      <c r="H43" s="48"/>
      <c r="I43" s="111"/>
      <c r="J43" s="420"/>
      <c r="K43" s="420"/>
      <c r="L43" s="420"/>
      <c r="M43" s="114"/>
      <c r="N43" s="10">
        <f t="shared" si="3"/>
        <v>0.50347222222222177</v>
      </c>
      <c r="O43" s="11" t="s">
        <v>12</v>
      </c>
      <c r="P43" s="12">
        <f t="shared" si="5"/>
        <v>0.50694444444444398</v>
      </c>
    </row>
    <row r="44" spans="1:16" ht="15" customHeight="1">
      <c r="A44" s="10">
        <f t="shared" si="2"/>
        <v>0.50694444444444398</v>
      </c>
      <c r="B44" s="11" t="s">
        <v>12</v>
      </c>
      <c r="C44" s="12">
        <f t="shared" si="4"/>
        <v>0.51041666666666619</v>
      </c>
      <c r="D44" s="69"/>
      <c r="E44" s="420"/>
      <c r="F44" s="420"/>
      <c r="G44" s="420"/>
      <c r="H44" s="48"/>
      <c r="I44" s="111"/>
      <c r="J44" s="420"/>
      <c r="K44" s="420"/>
      <c r="L44" s="420"/>
      <c r="M44" s="114"/>
      <c r="N44" s="10">
        <f t="shared" si="3"/>
        <v>0.50694444444444398</v>
      </c>
      <c r="O44" s="11" t="s">
        <v>12</v>
      </c>
      <c r="P44" s="12">
        <f t="shared" si="5"/>
        <v>0.51041666666666619</v>
      </c>
    </row>
    <row r="45" spans="1:16" ht="15" customHeight="1">
      <c r="A45" s="10">
        <f t="shared" si="2"/>
        <v>0.51041666666666619</v>
      </c>
      <c r="B45" s="11" t="s">
        <v>12</v>
      </c>
      <c r="C45" s="12">
        <f t="shared" si="4"/>
        <v>0.5138888888888884</v>
      </c>
      <c r="D45" s="69"/>
      <c r="E45" s="420"/>
      <c r="F45" s="420"/>
      <c r="G45" s="420" t="s">
        <v>15</v>
      </c>
      <c r="H45" s="48"/>
      <c r="I45" s="111"/>
      <c r="J45" s="421"/>
      <c r="K45" s="420"/>
      <c r="L45" s="421"/>
      <c r="M45" s="114"/>
      <c r="N45" s="10">
        <f t="shared" si="3"/>
        <v>0.51041666666666619</v>
      </c>
      <c r="O45" s="11" t="s">
        <v>12</v>
      </c>
      <c r="P45" s="12">
        <f t="shared" si="5"/>
        <v>0.5138888888888884</v>
      </c>
    </row>
    <row r="46" spans="1:16" ht="15" customHeight="1">
      <c r="A46" s="10">
        <f t="shared" si="2"/>
        <v>0.5138888888888884</v>
      </c>
      <c r="B46" s="11" t="s">
        <v>12</v>
      </c>
      <c r="C46" s="12">
        <f t="shared" si="4"/>
        <v>0.51736111111111061</v>
      </c>
      <c r="D46" s="69"/>
      <c r="E46" s="420"/>
      <c r="F46" s="420"/>
      <c r="G46" s="420"/>
      <c r="H46" s="48"/>
      <c r="I46" s="111"/>
      <c r="J46" s="115" t="s">
        <v>13</v>
      </c>
      <c r="K46" s="420"/>
      <c r="L46" s="112" t="s">
        <v>14</v>
      </c>
      <c r="M46" s="48"/>
      <c r="N46" s="10">
        <f t="shared" si="3"/>
        <v>0.5138888888888884</v>
      </c>
      <c r="O46" s="11" t="s">
        <v>12</v>
      </c>
      <c r="P46" s="12">
        <f t="shared" si="5"/>
        <v>0.51736111111111061</v>
      </c>
    </row>
    <row r="47" spans="1:16" ht="15" customHeight="1">
      <c r="A47" s="10">
        <f t="shared" si="2"/>
        <v>0.51736111111111061</v>
      </c>
      <c r="B47" s="11" t="s">
        <v>12</v>
      </c>
      <c r="C47" s="12">
        <f t="shared" si="4"/>
        <v>0.52083333333333282</v>
      </c>
      <c r="D47" s="69"/>
      <c r="E47" s="420"/>
      <c r="F47" s="420"/>
      <c r="G47" s="420"/>
      <c r="H47" s="48"/>
      <c r="I47" s="105">
        <f>A47-TIME(0, $O$1, 0)</f>
        <v>0.50347222222222177</v>
      </c>
      <c r="J47" s="434" t="s">
        <v>802</v>
      </c>
      <c r="K47" s="420"/>
      <c r="L47" s="431" t="s">
        <v>804</v>
      </c>
      <c r="M47" s="48"/>
      <c r="N47" s="10">
        <f t="shared" si="3"/>
        <v>0.51736111111111061</v>
      </c>
      <c r="O47" s="11" t="s">
        <v>12</v>
      </c>
      <c r="P47" s="12">
        <f t="shared" si="5"/>
        <v>0.52083333333333282</v>
      </c>
    </row>
    <row r="48" spans="1:16" ht="15" customHeight="1">
      <c r="A48" s="10">
        <f>C47</f>
        <v>0.52083333333333282</v>
      </c>
      <c r="B48" s="11" t="s">
        <v>12</v>
      </c>
      <c r="C48" s="12">
        <f t="shared" si="4"/>
        <v>0.52430555555555503</v>
      </c>
      <c r="D48" s="69"/>
      <c r="E48" s="420"/>
      <c r="F48" s="420"/>
      <c r="G48" s="420"/>
      <c r="H48" s="48"/>
      <c r="I48" s="70" t="s">
        <v>542</v>
      </c>
      <c r="J48" s="435"/>
      <c r="K48" s="420"/>
      <c r="L48" s="432"/>
      <c r="M48" s="48"/>
      <c r="N48" s="10">
        <f>P47</f>
        <v>0.52083333333333282</v>
      </c>
      <c r="O48" s="11" t="s">
        <v>12</v>
      </c>
      <c r="P48" s="12">
        <f t="shared" si="5"/>
        <v>0.52430555555555503</v>
      </c>
    </row>
    <row r="49" spans="1:16" s="7" customFormat="1" ht="15" customHeight="1">
      <c r="A49" s="10">
        <f t="shared" ref="A49:A79" si="6">C48</f>
        <v>0.52430555555555503</v>
      </c>
      <c r="B49" s="11" t="s">
        <v>12</v>
      </c>
      <c r="C49" s="12">
        <f t="shared" si="4"/>
        <v>0.52777777777777724</v>
      </c>
      <c r="D49" s="69"/>
      <c r="E49" s="420"/>
      <c r="F49" s="420"/>
      <c r="G49" s="420"/>
      <c r="H49" s="48"/>
      <c r="I49" s="70"/>
      <c r="J49" s="436"/>
      <c r="K49" s="421"/>
      <c r="L49" s="432"/>
      <c r="M49" s="48"/>
      <c r="N49" s="10">
        <f t="shared" ref="N49:N79" si="7">P48</f>
        <v>0.52430555555555503</v>
      </c>
      <c r="O49" s="11" t="s">
        <v>12</v>
      </c>
      <c r="P49" s="12">
        <f t="shared" si="5"/>
        <v>0.52777777777777724</v>
      </c>
    </row>
    <row r="50" spans="1:16" s="7" customFormat="1" ht="15" customHeight="1">
      <c r="A50" s="10">
        <f t="shared" si="6"/>
        <v>0.52777777777777724</v>
      </c>
      <c r="B50" s="11" t="s">
        <v>12</v>
      </c>
      <c r="C50" s="12">
        <f t="shared" si="4"/>
        <v>0.53124999999999944</v>
      </c>
      <c r="D50" s="69"/>
      <c r="E50" s="420"/>
      <c r="F50" s="420"/>
      <c r="G50" s="420"/>
      <c r="H50" s="48"/>
      <c r="I50" s="70"/>
      <c r="J50" s="65" t="s">
        <v>13</v>
      </c>
      <c r="K50" s="66" t="s">
        <v>14</v>
      </c>
      <c r="L50" s="433"/>
      <c r="M50" s="48"/>
      <c r="N50" s="10">
        <f t="shared" si="7"/>
        <v>0.52777777777777724</v>
      </c>
      <c r="O50" s="11" t="s">
        <v>12</v>
      </c>
      <c r="P50" s="12">
        <f t="shared" si="5"/>
        <v>0.53124999999999944</v>
      </c>
    </row>
    <row r="51" spans="1:16" s="7" customFormat="1" ht="15" customHeight="1">
      <c r="A51" s="10">
        <f t="shared" si="6"/>
        <v>0.53124999999999944</v>
      </c>
      <c r="B51" s="11" t="s">
        <v>12</v>
      </c>
      <c r="C51" s="12">
        <f t="shared" si="4"/>
        <v>0.53472222222222165</v>
      </c>
      <c r="D51" s="69"/>
      <c r="E51" s="420"/>
      <c r="F51" s="420"/>
      <c r="G51" s="420"/>
      <c r="H51" s="48"/>
      <c r="I51" s="70"/>
      <c r="J51" s="437" t="s">
        <v>803</v>
      </c>
      <c r="K51" s="434" t="s">
        <v>802</v>
      </c>
      <c r="L51" s="66" t="s">
        <v>14</v>
      </c>
      <c r="M51" s="48"/>
      <c r="N51" s="10">
        <f t="shared" si="7"/>
        <v>0.53124999999999944</v>
      </c>
      <c r="O51" s="11" t="s">
        <v>12</v>
      </c>
      <c r="P51" s="12">
        <f t="shared" si="5"/>
        <v>0.53472222222222165</v>
      </c>
    </row>
    <row r="52" spans="1:16" s="7" customFormat="1" ht="15" customHeight="1">
      <c r="A52" s="10">
        <f t="shared" si="6"/>
        <v>0.53472222222222165</v>
      </c>
      <c r="B52" s="11" t="s">
        <v>12</v>
      </c>
      <c r="C52" s="12">
        <f t="shared" si="4"/>
        <v>0.53819444444444386</v>
      </c>
      <c r="D52" s="69"/>
      <c r="E52" s="420"/>
      <c r="F52" s="420"/>
      <c r="G52" s="420"/>
      <c r="H52" s="48"/>
      <c r="I52" s="70"/>
      <c r="J52" s="438"/>
      <c r="K52" s="435"/>
      <c r="L52" s="425" t="s">
        <v>805</v>
      </c>
      <c r="M52" s="48"/>
      <c r="N52" s="10">
        <f t="shared" si="7"/>
        <v>0.53472222222222165</v>
      </c>
      <c r="O52" s="11" t="s">
        <v>12</v>
      </c>
      <c r="P52" s="12">
        <f t="shared" si="5"/>
        <v>0.53819444444444386</v>
      </c>
    </row>
    <row r="53" spans="1:16" s="7" customFormat="1" ht="15" customHeight="1">
      <c r="A53" s="10">
        <f t="shared" si="6"/>
        <v>0.53819444444444386</v>
      </c>
      <c r="B53" s="11" t="s">
        <v>12</v>
      </c>
      <c r="C53" s="12">
        <f t="shared" si="4"/>
        <v>0.54166666666666607</v>
      </c>
      <c r="D53" s="69"/>
      <c r="E53" s="420"/>
      <c r="F53" s="420"/>
      <c r="G53" s="420"/>
      <c r="H53" s="48"/>
      <c r="I53" s="70"/>
      <c r="J53" s="439"/>
      <c r="K53" s="436"/>
      <c r="L53" s="440"/>
      <c r="M53" s="48"/>
      <c r="N53" s="10">
        <f t="shared" si="7"/>
        <v>0.53819444444444386</v>
      </c>
      <c r="O53" s="11" t="s">
        <v>12</v>
      </c>
      <c r="P53" s="12">
        <f t="shared" si="5"/>
        <v>0.54166666666666607</v>
      </c>
    </row>
    <row r="54" spans="1:16" s="7" customFormat="1" ht="15" customHeight="1">
      <c r="A54" s="10">
        <f t="shared" si="6"/>
        <v>0.54166666666666607</v>
      </c>
      <c r="B54" s="11" t="s">
        <v>12</v>
      </c>
      <c r="C54" s="12">
        <f t="shared" si="4"/>
        <v>0.54513888888888828</v>
      </c>
      <c r="D54" s="69"/>
      <c r="E54" s="421"/>
      <c r="F54" s="421"/>
      <c r="G54" s="421"/>
      <c r="H54" s="48"/>
      <c r="I54" s="70"/>
      <c r="J54" s="65" t="s">
        <v>13</v>
      </c>
      <c r="K54" s="66" t="s">
        <v>14</v>
      </c>
      <c r="L54" s="440"/>
      <c r="M54" s="48"/>
      <c r="N54" s="10">
        <f t="shared" si="7"/>
        <v>0.54166666666666607</v>
      </c>
      <c r="O54" s="11" t="s">
        <v>12</v>
      </c>
      <c r="P54" s="12">
        <f t="shared" si="5"/>
        <v>0.54513888888888828</v>
      </c>
    </row>
    <row r="55" spans="1:16" s="7" customFormat="1" ht="15" customHeight="1">
      <c r="A55" s="10">
        <f t="shared" si="6"/>
        <v>0.54513888888888828</v>
      </c>
      <c r="B55" s="11" t="s">
        <v>12</v>
      </c>
      <c r="C55" s="12">
        <f t="shared" si="4"/>
        <v>0.54861111111111049</v>
      </c>
      <c r="D55" s="124" t="s">
        <v>28</v>
      </c>
      <c r="E55" s="107" t="s">
        <v>29</v>
      </c>
      <c r="F55" s="107" t="s">
        <v>21</v>
      </c>
      <c r="G55" s="107" t="s">
        <v>20</v>
      </c>
      <c r="H55" s="48"/>
      <c r="I55" s="70"/>
      <c r="J55" s="431" t="s">
        <v>804</v>
      </c>
      <c r="K55" s="437" t="s">
        <v>803</v>
      </c>
      <c r="L55" s="441"/>
      <c r="M55" s="48"/>
      <c r="N55" s="10">
        <f t="shared" si="7"/>
        <v>0.54513888888888828</v>
      </c>
      <c r="O55" s="11" t="s">
        <v>12</v>
      </c>
      <c r="P55" s="12">
        <f t="shared" si="5"/>
        <v>0.54861111111111049</v>
      </c>
    </row>
    <row r="56" spans="1:16" s="7" customFormat="1" ht="15" customHeight="1">
      <c r="A56" s="10">
        <f t="shared" si="6"/>
        <v>0.54861111111111049</v>
      </c>
      <c r="B56" s="11" t="s">
        <v>12</v>
      </c>
      <c r="C56" s="12">
        <f t="shared" si="4"/>
        <v>0.5520833333333327</v>
      </c>
      <c r="D56" s="124" t="s">
        <v>26</v>
      </c>
      <c r="E56" s="108" t="s">
        <v>8</v>
      </c>
      <c r="F56" s="108" t="s">
        <v>9</v>
      </c>
      <c r="G56" s="108" t="s">
        <v>10</v>
      </c>
      <c r="H56" s="48"/>
      <c r="I56" s="70"/>
      <c r="J56" s="432"/>
      <c r="K56" s="438"/>
      <c r="L56" s="66" t="s">
        <v>14</v>
      </c>
      <c r="M56" s="48"/>
      <c r="N56" s="10">
        <f t="shared" si="7"/>
        <v>0.54861111111111049</v>
      </c>
      <c r="O56" s="11" t="s">
        <v>12</v>
      </c>
      <c r="P56" s="12">
        <f t="shared" si="5"/>
        <v>0.5520833333333327</v>
      </c>
    </row>
    <row r="57" spans="1:16" s="7" customFormat="1" ht="15" customHeight="1">
      <c r="A57" s="10">
        <f t="shared" si="6"/>
        <v>0.5520833333333327</v>
      </c>
      <c r="B57" s="11" t="s">
        <v>12</v>
      </c>
      <c r="C57" s="12">
        <f t="shared" si="4"/>
        <v>0.55555555555555491</v>
      </c>
      <c r="D57" s="69"/>
      <c r="E57" s="65" t="s">
        <v>13</v>
      </c>
      <c r="F57" s="419" t="s">
        <v>15</v>
      </c>
      <c r="G57" s="66" t="s">
        <v>14</v>
      </c>
      <c r="H57" s="48"/>
      <c r="I57" s="70"/>
      <c r="J57" s="433"/>
      <c r="K57" s="439"/>
      <c r="L57" s="434" t="s">
        <v>802</v>
      </c>
      <c r="M57" s="48"/>
      <c r="N57" s="10">
        <f t="shared" si="7"/>
        <v>0.5520833333333327</v>
      </c>
      <c r="O57" s="11" t="s">
        <v>12</v>
      </c>
      <c r="P57" s="12">
        <f t="shared" si="5"/>
        <v>0.55555555555555491</v>
      </c>
    </row>
    <row r="58" spans="1:16" s="7" customFormat="1" ht="15" customHeight="1">
      <c r="A58" s="10">
        <f t="shared" si="6"/>
        <v>0.55555555555555491</v>
      </c>
      <c r="B58" s="11" t="s">
        <v>12</v>
      </c>
      <c r="C58" s="12">
        <f t="shared" si="4"/>
        <v>0.55902777777777712</v>
      </c>
      <c r="D58" s="71">
        <f>A58-TIME(0, 20, 0)</f>
        <v>0.54166666666666607</v>
      </c>
      <c r="E58" s="410" t="s">
        <v>807</v>
      </c>
      <c r="F58" s="420"/>
      <c r="G58" s="412" t="s">
        <v>809</v>
      </c>
      <c r="H58" s="48"/>
      <c r="I58" s="70"/>
      <c r="J58" s="65" t="s">
        <v>13</v>
      </c>
      <c r="K58" s="66" t="s">
        <v>14</v>
      </c>
      <c r="L58" s="435"/>
      <c r="M58" s="48"/>
      <c r="N58" s="10">
        <f t="shared" si="7"/>
        <v>0.55555555555555491</v>
      </c>
      <c r="O58" s="11" t="s">
        <v>12</v>
      </c>
      <c r="P58" s="12">
        <f t="shared" si="5"/>
        <v>0.55902777777777712</v>
      </c>
    </row>
    <row r="59" spans="1:16" s="7" customFormat="1" ht="15" customHeight="1">
      <c r="A59" s="10">
        <f t="shared" si="6"/>
        <v>0.55902777777777712</v>
      </c>
      <c r="B59" s="11" t="s">
        <v>12</v>
      </c>
      <c r="C59" s="12">
        <f t="shared" si="4"/>
        <v>0.56249999999999933</v>
      </c>
      <c r="D59" s="71" t="s">
        <v>543</v>
      </c>
      <c r="E59" s="410"/>
      <c r="F59" s="420"/>
      <c r="G59" s="412"/>
      <c r="H59" s="48"/>
      <c r="I59" s="70"/>
      <c r="J59" s="425" t="s">
        <v>805</v>
      </c>
      <c r="K59" s="431" t="s">
        <v>804</v>
      </c>
      <c r="L59" s="435"/>
      <c r="M59" s="48"/>
      <c r="N59" s="10">
        <f t="shared" si="7"/>
        <v>0.55902777777777712</v>
      </c>
      <c r="O59" s="11" t="s">
        <v>12</v>
      </c>
      <c r="P59" s="12">
        <f t="shared" si="5"/>
        <v>0.56249999999999933</v>
      </c>
    </row>
    <row r="60" spans="1:16" s="7" customFormat="1" ht="15" customHeight="1">
      <c r="A60" s="10">
        <f t="shared" si="6"/>
        <v>0.56249999999999933</v>
      </c>
      <c r="B60" s="11" t="s">
        <v>12</v>
      </c>
      <c r="C60" s="12">
        <f t="shared" si="4"/>
        <v>0.56597222222222154</v>
      </c>
      <c r="D60" s="71"/>
      <c r="E60" s="410"/>
      <c r="F60" s="420"/>
      <c r="G60" s="412"/>
      <c r="H60" s="48"/>
      <c r="I60" s="70"/>
      <c r="J60" s="440"/>
      <c r="K60" s="432"/>
      <c r="L60" s="436"/>
      <c r="M60" s="48"/>
      <c r="N60" s="10">
        <f t="shared" si="7"/>
        <v>0.56249999999999933</v>
      </c>
      <c r="O60" s="11" t="s">
        <v>12</v>
      </c>
      <c r="P60" s="12">
        <f t="shared" si="5"/>
        <v>0.56597222222222154</v>
      </c>
    </row>
    <row r="61" spans="1:16" s="7" customFormat="1" ht="15" customHeight="1">
      <c r="A61" s="10">
        <f t="shared" si="6"/>
        <v>0.56597222222222154</v>
      </c>
      <c r="B61" s="11" t="s">
        <v>12</v>
      </c>
      <c r="C61" s="12">
        <f t="shared" si="4"/>
        <v>0.56944444444444375</v>
      </c>
      <c r="D61" s="71"/>
      <c r="E61" s="65" t="s">
        <v>13</v>
      </c>
      <c r="F61" s="66" t="s">
        <v>14</v>
      </c>
      <c r="G61" s="412"/>
      <c r="H61" s="48"/>
      <c r="I61" s="70"/>
      <c r="J61" s="441"/>
      <c r="K61" s="433"/>
      <c r="L61" s="66" t="s">
        <v>14</v>
      </c>
      <c r="M61" s="52" t="s">
        <v>802</v>
      </c>
      <c r="N61" s="10">
        <f t="shared" si="7"/>
        <v>0.56597222222222154</v>
      </c>
      <c r="O61" s="11" t="s">
        <v>12</v>
      </c>
      <c r="P61" s="12">
        <f t="shared" si="5"/>
        <v>0.56944444444444375</v>
      </c>
    </row>
    <row r="62" spans="1:16" s="7" customFormat="1" ht="15" customHeight="1">
      <c r="A62" s="10">
        <f t="shared" si="6"/>
        <v>0.56944444444444375</v>
      </c>
      <c r="B62" s="11" t="s">
        <v>12</v>
      </c>
      <c r="C62" s="12">
        <f t="shared" si="4"/>
        <v>0.57291666666666596</v>
      </c>
      <c r="D62" s="71"/>
      <c r="E62" s="414" t="s">
        <v>808</v>
      </c>
      <c r="F62" s="410" t="s">
        <v>807</v>
      </c>
      <c r="G62" s="48"/>
      <c r="H62" s="48"/>
      <c r="I62" s="70"/>
      <c r="J62" s="65" t="s">
        <v>13</v>
      </c>
      <c r="K62" s="66" t="s">
        <v>14</v>
      </c>
      <c r="L62" s="437" t="s">
        <v>803</v>
      </c>
      <c r="M62" s="55" t="s">
        <v>804</v>
      </c>
      <c r="N62" s="10">
        <f t="shared" si="7"/>
        <v>0.56944444444444375</v>
      </c>
      <c r="O62" s="11" t="s">
        <v>12</v>
      </c>
      <c r="P62" s="12">
        <f t="shared" si="5"/>
        <v>0.57291666666666596</v>
      </c>
    </row>
    <row r="63" spans="1:16" s="7" customFormat="1" ht="15" customHeight="1">
      <c r="A63" s="10">
        <f t="shared" si="6"/>
        <v>0.57291666666666596</v>
      </c>
      <c r="B63" s="11" t="s">
        <v>12</v>
      </c>
      <c r="C63" s="12">
        <f t="shared" si="4"/>
        <v>0.57638888888888817</v>
      </c>
      <c r="D63" s="71"/>
      <c r="E63" s="414"/>
      <c r="F63" s="410"/>
      <c r="G63" s="48"/>
      <c r="H63" s="48"/>
      <c r="I63" s="70"/>
      <c r="J63" s="443" t="s">
        <v>806</v>
      </c>
      <c r="K63" s="425" t="s">
        <v>805</v>
      </c>
      <c r="L63" s="438"/>
      <c r="M63" s="48"/>
      <c r="N63" s="10">
        <f t="shared" si="7"/>
        <v>0.57291666666666596</v>
      </c>
      <c r="O63" s="11" t="s">
        <v>12</v>
      </c>
      <c r="P63" s="12">
        <f t="shared" si="5"/>
        <v>0.57638888888888817</v>
      </c>
    </row>
    <row r="64" spans="1:16" s="7" customFormat="1" ht="15" customHeight="1">
      <c r="A64" s="10">
        <f t="shared" si="6"/>
        <v>0.57638888888888817</v>
      </c>
      <c r="B64" s="11" t="s">
        <v>12</v>
      </c>
      <c r="C64" s="12">
        <f t="shared" si="4"/>
        <v>0.57986111111111038</v>
      </c>
      <c r="D64" s="71"/>
      <c r="E64" s="414"/>
      <c r="F64" s="410"/>
      <c r="G64" s="48"/>
      <c r="H64" s="48"/>
      <c r="I64" s="70"/>
      <c r="J64" s="444"/>
      <c r="K64" s="440"/>
      <c r="L64" s="438"/>
      <c r="M64" s="48"/>
      <c r="N64" s="10">
        <f t="shared" si="7"/>
        <v>0.57638888888888817</v>
      </c>
      <c r="O64" s="11" t="s">
        <v>12</v>
      </c>
      <c r="P64" s="12">
        <f t="shared" si="5"/>
        <v>0.57986111111111038</v>
      </c>
    </row>
    <row r="65" spans="1:16" s="7" customFormat="1" ht="15" customHeight="1">
      <c r="A65" s="10">
        <f t="shared" si="6"/>
        <v>0.57986111111111038</v>
      </c>
      <c r="B65" s="11" t="s">
        <v>12</v>
      </c>
      <c r="C65" s="12">
        <f t="shared" si="4"/>
        <v>0.58333333333333259</v>
      </c>
      <c r="D65" s="71"/>
      <c r="E65" s="65" t="s">
        <v>13</v>
      </c>
      <c r="F65" s="66" t="s">
        <v>14</v>
      </c>
      <c r="G65" s="48"/>
      <c r="H65" s="48"/>
      <c r="I65" s="70"/>
      <c r="J65" s="445"/>
      <c r="K65" s="441"/>
      <c r="L65" s="439"/>
      <c r="M65" s="48"/>
      <c r="N65" s="10">
        <f t="shared" si="7"/>
        <v>0.57986111111111038</v>
      </c>
      <c r="O65" s="11" t="s">
        <v>12</v>
      </c>
      <c r="P65" s="12">
        <f t="shared" si="5"/>
        <v>0.58333333333333259</v>
      </c>
    </row>
    <row r="66" spans="1:16" s="7" customFormat="1" ht="15" customHeight="1">
      <c r="A66" s="10">
        <f t="shared" si="6"/>
        <v>0.58333333333333259</v>
      </c>
      <c r="B66" s="11" t="s">
        <v>12</v>
      </c>
      <c r="C66" s="12">
        <f t="shared" si="4"/>
        <v>0.5868055555555548</v>
      </c>
      <c r="D66" s="71"/>
      <c r="E66" s="412" t="s">
        <v>809</v>
      </c>
      <c r="F66" s="414" t="s">
        <v>808</v>
      </c>
      <c r="G66" s="48"/>
      <c r="H66" s="48"/>
      <c r="I66" s="69"/>
      <c r="J66" s="69"/>
      <c r="K66" s="66" t="s">
        <v>14</v>
      </c>
      <c r="L66" s="69"/>
      <c r="M66" s="53" t="s">
        <v>803</v>
      </c>
      <c r="N66" s="10">
        <f t="shared" si="7"/>
        <v>0.58333333333333259</v>
      </c>
      <c r="O66" s="11" t="s">
        <v>12</v>
      </c>
      <c r="P66" s="12">
        <f t="shared" si="5"/>
        <v>0.5868055555555548</v>
      </c>
    </row>
    <row r="67" spans="1:16" s="7" customFormat="1" ht="15" customHeight="1">
      <c r="A67" s="10">
        <f t="shared" si="6"/>
        <v>0.5868055555555548</v>
      </c>
      <c r="B67" s="11" t="s">
        <v>12</v>
      </c>
      <c r="C67" s="12">
        <f t="shared" si="4"/>
        <v>0.59027777777777701</v>
      </c>
      <c r="D67" s="71"/>
      <c r="E67" s="412"/>
      <c r="F67" s="414"/>
      <c r="G67" s="66" t="s">
        <v>14</v>
      </c>
      <c r="H67" s="48"/>
      <c r="I67" s="69"/>
      <c r="J67" s="69"/>
      <c r="K67" s="442" t="s">
        <v>806</v>
      </c>
      <c r="L67" s="69"/>
      <c r="M67" s="54" t="s">
        <v>805</v>
      </c>
      <c r="N67" s="10">
        <f t="shared" si="7"/>
        <v>0.5868055555555548</v>
      </c>
      <c r="O67" s="11" t="s">
        <v>12</v>
      </c>
      <c r="P67" s="12">
        <f t="shared" si="5"/>
        <v>0.59027777777777701</v>
      </c>
    </row>
    <row r="68" spans="1:16" s="7" customFormat="1" ht="15" customHeight="1">
      <c r="A68" s="10">
        <f t="shared" si="6"/>
        <v>0.59027777777777701</v>
      </c>
      <c r="B68" s="11" t="s">
        <v>12</v>
      </c>
      <c r="C68" s="12">
        <f t="shared" si="4"/>
        <v>0.59374999999999922</v>
      </c>
      <c r="D68" s="71"/>
      <c r="E68" s="412"/>
      <c r="F68" s="414"/>
      <c r="G68" s="410" t="s">
        <v>807</v>
      </c>
      <c r="H68" s="48"/>
      <c r="I68" s="69"/>
      <c r="J68" s="69"/>
      <c r="K68" s="442"/>
      <c r="L68" s="69"/>
      <c r="M68" s="48"/>
      <c r="N68" s="10">
        <f t="shared" si="7"/>
        <v>0.59027777777777701</v>
      </c>
      <c r="O68" s="11" t="s">
        <v>12</v>
      </c>
      <c r="P68" s="12">
        <f t="shared" si="5"/>
        <v>0.59374999999999922</v>
      </c>
    </row>
    <row r="69" spans="1:16" s="7" customFormat="1" ht="15" customHeight="1">
      <c r="A69" s="10">
        <f t="shared" si="6"/>
        <v>0.59374999999999922</v>
      </c>
      <c r="B69" s="11" t="s">
        <v>12</v>
      </c>
      <c r="C69" s="12">
        <f t="shared" si="4"/>
        <v>0.59722222222222143</v>
      </c>
      <c r="D69" s="69"/>
      <c r="E69" s="48"/>
      <c r="F69" s="66" t="s">
        <v>14</v>
      </c>
      <c r="G69" s="410"/>
      <c r="H69" s="48"/>
      <c r="I69" s="69"/>
      <c r="J69" s="69"/>
      <c r="K69" s="442"/>
      <c r="L69" s="69"/>
      <c r="M69" s="48"/>
      <c r="N69" s="10">
        <f t="shared" si="7"/>
        <v>0.59374999999999922</v>
      </c>
      <c r="O69" s="11" t="s">
        <v>12</v>
      </c>
      <c r="P69" s="12">
        <f t="shared" si="5"/>
        <v>0.59722222222222143</v>
      </c>
    </row>
    <row r="70" spans="1:16" s="7" customFormat="1" ht="15" customHeight="1">
      <c r="A70" s="10">
        <f t="shared" si="6"/>
        <v>0.59722222222222143</v>
      </c>
      <c r="B70" s="11" t="s">
        <v>12</v>
      </c>
      <c r="C70" s="12">
        <f t="shared" ref="C70:C79" si="8">A70+$Q$1</f>
        <v>0.60069444444444364</v>
      </c>
      <c r="D70" s="69"/>
      <c r="E70" s="48"/>
      <c r="F70" s="412" t="s">
        <v>809</v>
      </c>
      <c r="G70" s="410"/>
      <c r="H70" s="48"/>
      <c r="I70" s="69"/>
      <c r="J70" s="69"/>
      <c r="K70" s="426" t="s">
        <v>18</v>
      </c>
      <c r="L70" s="66" t="s">
        <v>14</v>
      </c>
      <c r="M70" s="48"/>
      <c r="N70" s="10">
        <f t="shared" si="7"/>
        <v>0.59722222222222143</v>
      </c>
      <c r="O70" s="11" t="s">
        <v>12</v>
      </c>
      <c r="P70" s="12">
        <f t="shared" ref="P70:P79" si="9">N70+$Q$1</f>
        <v>0.60069444444444364</v>
      </c>
    </row>
    <row r="71" spans="1:16" s="7" customFormat="1" ht="15" customHeight="1">
      <c r="A71" s="10">
        <f t="shared" si="6"/>
        <v>0.60069444444444364</v>
      </c>
      <c r="B71" s="11" t="s">
        <v>12</v>
      </c>
      <c r="C71" s="12">
        <f t="shared" si="8"/>
        <v>0.60416666666666585</v>
      </c>
      <c r="D71" s="69"/>
      <c r="E71" s="48"/>
      <c r="F71" s="412"/>
      <c r="G71" s="410"/>
      <c r="H71" s="48"/>
      <c r="I71" s="69"/>
      <c r="J71" s="69"/>
      <c r="K71" s="427"/>
      <c r="L71" s="443" t="s">
        <v>806</v>
      </c>
      <c r="M71" s="48"/>
      <c r="N71" s="10">
        <f t="shared" si="7"/>
        <v>0.60069444444444364</v>
      </c>
      <c r="O71" s="11" t="s">
        <v>12</v>
      </c>
      <c r="P71" s="12">
        <f t="shared" si="9"/>
        <v>0.60416666666666585</v>
      </c>
    </row>
    <row r="72" spans="1:16" s="7" customFormat="1" ht="15" customHeight="1">
      <c r="A72" s="10">
        <f t="shared" si="6"/>
        <v>0.60416666666666585</v>
      </c>
      <c r="B72" s="11" t="s">
        <v>12</v>
      </c>
      <c r="C72" s="12">
        <f t="shared" si="8"/>
        <v>0.60763888888888806</v>
      </c>
      <c r="D72" s="69"/>
      <c r="E72" s="48"/>
      <c r="F72" s="412"/>
      <c r="G72" s="66" t="s">
        <v>14</v>
      </c>
      <c r="H72" s="47" t="s">
        <v>807</v>
      </c>
      <c r="I72" s="69"/>
      <c r="J72" s="69"/>
      <c r="K72" s="428"/>
      <c r="L72" s="444"/>
      <c r="M72" s="48"/>
      <c r="N72" s="10">
        <f t="shared" si="7"/>
        <v>0.60416666666666585</v>
      </c>
      <c r="O72" s="11" t="s">
        <v>12</v>
      </c>
      <c r="P72" s="12">
        <f t="shared" si="9"/>
        <v>0.60763888888888806</v>
      </c>
    </row>
    <row r="73" spans="1:16" s="7" customFormat="1" ht="15" customHeight="1">
      <c r="A73" s="10">
        <f t="shared" si="6"/>
        <v>0.60763888888888806</v>
      </c>
      <c r="B73" s="11" t="s">
        <v>12</v>
      </c>
      <c r="C73" s="12">
        <f t="shared" si="8"/>
        <v>0.61111111111111027</v>
      </c>
      <c r="D73" s="69"/>
      <c r="E73" s="48"/>
      <c r="F73" s="426" t="s">
        <v>18</v>
      </c>
      <c r="G73" s="414" t="s">
        <v>808</v>
      </c>
      <c r="H73" s="49" t="s">
        <v>809</v>
      </c>
      <c r="I73" s="69"/>
      <c r="J73" s="69"/>
      <c r="K73" s="69"/>
      <c r="L73" s="444"/>
      <c r="M73" s="48"/>
      <c r="N73" s="10">
        <f t="shared" si="7"/>
        <v>0.60763888888888806</v>
      </c>
      <c r="O73" s="11" t="s">
        <v>12</v>
      </c>
      <c r="P73" s="12">
        <f t="shared" si="9"/>
        <v>0.61111111111111027</v>
      </c>
    </row>
    <row r="74" spans="1:16" s="7" customFormat="1" ht="15" customHeight="1">
      <c r="A74" s="10">
        <f t="shared" si="6"/>
        <v>0.61111111111111027</v>
      </c>
      <c r="B74" s="11" t="s">
        <v>12</v>
      </c>
      <c r="C74" s="12">
        <f t="shared" si="8"/>
        <v>0.61458333333333248</v>
      </c>
      <c r="D74" s="69"/>
      <c r="E74" s="48"/>
      <c r="F74" s="427"/>
      <c r="G74" s="414"/>
      <c r="H74" s="48"/>
      <c r="I74" s="69"/>
      <c r="J74" s="69"/>
      <c r="K74" s="69"/>
      <c r="L74" s="445"/>
      <c r="M74" s="48"/>
      <c r="N74" s="10">
        <f t="shared" si="7"/>
        <v>0.61111111111111027</v>
      </c>
      <c r="O74" s="11" t="s">
        <v>12</v>
      </c>
      <c r="P74" s="12">
        <f t="shared" si="9"/>
        <v>0.61458333333333248</v>
      </c>
    </row>
    <row r="75" spans="1:16" s="7" customFormat="1" ht="15" customHeight="1">
      <c r="A75" s="10">
        <f t="shared" si="6"/>
        <v>0.61458333333333248</v>
      </c>
      <c r="B75" s="11" t="s">
        <v>12</v>
      </c>
      <c r="C75" s="12">
        <f t="shared" si="8"/>
        <v>0.61805555555555469</v>
      </c>
      <c r="D75" s="69"/>
      <c r="E75" s="48"/>
      <c r="F75" s="428"/>
      <c r="G75" s="414"/>
      <c r="H75" s="48"/>
      <c r="I75" s="69"/>
      <c r="J75" s="69"/>
      <c r="K75" s="69"/>
      <c r="L75" s="426" t="s">
        <v>18</v>
      </c>
      <c r="M75" s="116" t="s">
        <v>806</v>
      </c>
      <c r="N75" s="10">
        <f t="shared" si="7"/>
        <v>0.61458333333333248</v>
      </c>
      <c r="O75" s="11" t="s">
        <v>12</v>
      </c>
      <c r="P75" s="12">
        <f t="shared" si="9"/>
        <v>0.61805555555555469</v>
      </c>
    </row>
    <row r="76" spans="1:16" s="7" customFormat="1" ht="15" customHeight="1">
      <c r="A76" s="10">
        <f t="shared" si="6"/>
        <v>0.61805555555555469</v>
      </c>
      <c r="B76" s="11" t="s">
        <v>12</v>
      </c>
      <c r="C76" s="12">
        <f t="shared" si="8"/>
        <v>0.6215277777777769</v>
      </c>
      <c r="D76" s="69"/>
      <c r="E76" s="48"/>
      <c r="F76" s="48"/>
      <c r="G76" s="414"/>
      <c r="H76" s="48"/>
      <c r="I76" s="69"/>
      <c r="J76" s="69"/>
      <c r="K76" s="69"/>
      <c r="L76" s="427"/>
      <c r="M76" s="48"/>
      <c r="N76" s="10">
        <f t="shared" si="7"/>
        <v>0.61805555555555469</v>
      </c>
      <c r="O76" s="11" t="s">
        <v>12</v>
      </c>
      <c r="P76" s="12">
        <f t="shared" si="9"/>
        <v>0.6215277777777769</v>
      </c>
    </row>
    <row r="77" spans="1:16" s="7" customFormat="1" ht="15" customHeight="1">
      <c r="A77" s="10">
        <f t="shared" si="6"/>
        <v>0.6215277777777769</v>
      </c>
      <c r="B77" s="11" t="s">
        <v>12</v>
      </c>
      <c r="C77" s="12">
        <f t="shared" si="8"/>
        <v>0.62499999999999911</v>
      </c>
      <c r="D77" s="69"/>
      <c r="E77" s="48"/>
      <c r="F77" s="48"/>
      <c r="G77" s="426" t="s">
        <v>18</v>
      </c>
      <c r="H77" s="50" t="s">
        <v>808</v>
      </c>
      <c r="I77" s="69"/>
      <c r="J77" s="69"/>
      <c r="K77" s="69"/>
      <c r="L77" s="428"/>
      <c r="M77" s="48"/>
      <c r="N77" s="10">
        <f t="shared" si="7"/>
        <v>0.6215277777777769</v>
      </c>
      <c r="O77" s="11" t="s">
        <v>12</v>
      </c>
      <c r="P77" s="12">
        <f t="shared" si="9"/>
        <v>0.62499999999999911</v>
      </c>
    </row>
    <row r="78" spans="1:16" s="7" customFormat="1" ht="15" customHeight="1">
      <c r="A78" s="10">
        <f t="shared" si="6"/>
        <v>0.62499999999999911</v>
      </c>
      <c r="B78" s="11" t="s">
        <v>12</v>
      </c>
      <c r="C78" s="12">
        <f t="shared" si="8"/>
        <v>0.62847222222222132</v>
      </c>
      <c r="D78" s="69"/>
      <c r="E78" s="48"/>
      <c r="F78" s="48"/>
      <c r="G78" s="427"/>
      <c r="H78" s="48"/>
      <c r="I78" s="69"/>
      <c r="J78" s="69"/>
      <c r="K78" s="69"/>
      <c r="L78" s="69"/>
      <c r="M78" s="117"/>
      <c r="N78" s="10">
        <f t="shared" si="7"/>
        <v>0.62499999999999911</v>
      </c>
      <c r="O78" s="11" t="s">
        <v>12</v>
      </c>
      <c r="P78" s="12">
        <f t="shared" si="9"/>
        <v>0.62847222222222132</v>
      </c>
    </row>
    <row r="79" spans="1:16" s="7" customFormat="1" ht="15" customHeight="1">
      <c r="A79" s="10">
        <f t="shared" si="6"/>
        <v>0.62847222222222132</v>
      </c>
      <c r="B79" s="11" t="s">
        <v>12</v>
      </c>
      <c r="C79" s="12">
        <f t="shared" si="8"/>
        <v>0.63194444444444353</v>
      </c>
      <c r="D79" s="69"/>
      <c r="E79" s="48"/>
      <c r="F79" s="48"/>
      <c r="G79" s="428"/>
      <c r="H79" s="48"/>
      <c r="I79" s="69"/>
      <c r="J79" s="69"/>
      <c r="K79" s="69"/>
      <c r="L79" s="69"/>
      <c r="M79" s="117"/>
      <c r="N79" s="10">
        <f t="shared" si="7"/>
        <v>0.62847222222222132</v>
      </c>
      <c r="O79" s="11" t="s">
        <v>12</v>
      </c>
      <c r="P79" s="12">
        <f t="shared" si="9"/>
        <v>0.63194444444444353</v>
      </c>
    </row>
  </sheetData>
  <mergeCells count="83">
    <mergeCell ref="A1:D1"/>
    <mergeCell ref="E1:M1"/>
    <mergeCell ref="N3:P4"/>
    <mergeCell ref="E62:E64"/>
    <mergeCell ref="F62:F64"/>
    <mergeCell ref="E58:E60"/>
    <mergeCell ref="G58:G61"/>
    <mergeCell ref="G45:G54"/>
    <mergeCell ref="G41:G44"/>
    <mergeCell ref="G36:G39"/>
    <mergeCell ref="G16:G19"/>
    <mergeCell ref="G31:G34"/>
    <mergeCell ref="K26:K28"/>
    <mergeCell ref="J22:J24"/>
    <mergeCell ref="K22:K24"/>
    <mergeCell ref="K10:K12"/>
    <mergeCell ref="L21:L24"/>
    <mergeCell ref="J55:J57"/>
    <mergeCell ref="E66:E68"/>
    <mergeCell ref="F57:F60"/>
    <mergeCell ref="A2:D2"/>
    <mergeCell ref="E37:E54"/>
    <mergeCell ref="F41:F54"/>
    <mergeCell ref="F38:F40"/>
    <mergeCell ref="F30:F32"/>
    <mergeCell ref="E2:H2"/>
    <mergeCell ref="E30:E32"/>
    <mergeCell ref="G26:G29"/>
    <mergeCell ref="A3:C4"/>
    <mergeCell ref="D3:D4"/>
    <mergeCell ref="E6:E8"/>
    <mergeCell ref="G21:G24"/>
    <mergeCell ref="G6:G9"/>
    <mergeCell ref="E18:E20"/>
    <mergeCell ref="L75:L77"/>
    <mergeCell ref="G68:G71"/>
    <mergeCell ref="F70:F72"/>
    <mergeCell ref="K67:K69"/>
    <mergeCell ref="G73:G76"/>
    <mergeCell ref="K70:K72"/>
    <mergeCell ref="L71:L74"/>
    <mergeCell ref="G77:G79"/>
    <mergeCell ref="F66:F68"/>
    <mergeCell ref="F73:F75"/>
    <mergeCell ref="J59:J61"/>
    <mergeCell ref="J63:J65"/>
    <mergeCell ref="L30:L33"/>
    <mergeCell ref="K55:K57"/>
    <mergeCell ref="J2:M2"/>
    <mergeCell ref="L6:L9"/>
    <mergeCell ref="L11:L14"/>
    <mergeCell ref="E14:E16"/>
    <mergeCell ref="F14:F16"/>
    <mergeCell ref="J14:J16"/>
    <mergeCell ref="K14:K16"/>
    <mergeCell ref="E10:E12"/>
    <mergeCell ref="F10:F12"/>
    <mergeCell ref="I3:I4"/>
    <mergeCell ref="J6:J8"/>
    <mergeCell ref="G11:G14"/>
    <mergeCell ref="L16:L19"/>
    <mergeCell ref="J10:J12"/>
    <mergeCell ref="J18:J20"/>
    <mergeCell ref="K18:K20"/>
    <mergeCell ref="K59:K61"/>
    <mergeCell ref="K63:K65"/>
    <mergeCell ref="L62:L65"/>
    <mergeCell ref="L57:L60"/>
    <mergeCell ref="L52:L55"/>
    <mergeCell ref="L47:L50"/>
    <mergeCell ref="K29:K49"/>
    <mergeCell ref="J25:J45"/>
    <mergeCell ref="L34:L45"/>
    <mergeCell ref="K51:K53"/>
    <mergeCell ref="J47:J49"/>
    <mergeCell ref="J51:J53"/>
    <mergeCell ref="E34:E36"/>
    <mergeCell ref="F18:F20"/>
    <mergeCell ref="F34:F36"/>
    <mergeCell ref="E26:E28"/>
    <mergeCell ref="F26:F28"/>
    <mergeCell ref="E22:E24"/>
    <mergeCell ref="F22:F24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5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B38-EA6C-4B71-8428-145965A891DD}">
  <sheetPr>
    <pageSetUpPr fitToPage="1"/>
  </sheetPr>
  <dimension ref="A1:AA33"/>
  <sheetViews>
    <sheetView view="pageBreakPreview" zoomScale="60" zoomScaleNormal="100" workbookViewId="0">
      <selection activeCell="R40" sqref="R40"/>
    </sheetView>
  </sheetViews>
  <sheetFormatPr defaultColWidth="8.75" defaultRowHeight="16.5"/>
  <cols>
    <col min="1" max="1" width="9.75" style="236" bestFit="1" customWidth="1"/>
    <col min="2" max="2" width="9.25" style="236" bestFit="1" customWidth="1"/>
    <col min="3" max="3" width="6.75" style="236" customWidth="1"/>
    <col min="4" max="4" width="5" style="236" customWidth="1"/>
    <col min="5" max="5" width="6.75" style="236" customWidth="1"/>
    <col min="6" max="6" width="14.5" style="236" customWidth="1"/>
    <col min="7" max="7" width="6.75" style="236" bestFit="1" customWidth="1"/>
    <col min="8" max="8" width="5" style="236" bestFit="1" customWidth="1"/>
    <col min="9" max="9" width="8" style="236" customWidth="1"/>
    <col min="10" max="10" width="14.5" style="236" bestFit="1" customWidth="1"/>
    <col min="11" max="11" width="1.125" style="236" customWidth="1"/>
    <col min="12" max="12" width="9.875" style="236" bestFit="1" customWidth="1"/>
    <col min="13" max="13" width="8.625" style="236" bestFit="1" customWidth="1"/>
    <col min="14" max="14" width="6.75" style="236" customWidth="1"/>
    <col min="15" max="15" width="5" style="236" customWidth="1"/>
    <col min="16" max="16" width="6.75" style="236" customWidth="1"/>
    <col min="17" max="17" width="14.875" style="236" customWidth="1"/>
    <col min="18" max="18" width="6.75" style="236" bestFit="1" customWidth="1"/>
    <col min="19" max="19" width="5" style="236" bestFit="1" customWidth="1"/>
    <col min="20" max="20" width="6.75" style="236" bestFit="1" customWidth="1"/>
    <col min="21" max="21" width="14.875" style="236" bestFit="1" customWidth="1"/>
    <col min="22" max="23" width="8.75" style="216"/>
    <col min="24" max="24" width="103.5" style="216" hidden="1" customWidth="1"/>
    <col min="25" max="25" width="32.625" style="216" bestFit="1" customWidth="1"/>
    <col min="26" max="26" width="15" style="216" bestFit="1" customWidth="1"/>
    <col min="27" max="27" width="17" style="216" bestFit="1" customWidth="1"/>
    <col min="28" max="16384" width="8.75" style="216"/>
  </cols>
  <sheetData>
    <row r="1" spans="1:27" ht="26.25">
      <c r="A1" s="452" t="s">
        <v>1031</v>
      </c>
      <c r="B1" s="452"/>
      <c r="C1" s="452"/>
      <c r="D1" s="452"/>
      <c r="E1" s="452"/>
      <c r="F1" s="452"/>
      <c r="G1" s="452"/>
      <c r="H1" s="452"/>
      <c r="I1" s="452"/>
      <c r="J1" s="452"/>
      <c r="L1" s="453" t="s">
        <v>1032</v>
      </c>
      <c r="M1" s="453"/>
      <c r="N1" s="453"/>
      <c r="O1" s="453"/>
      <c r="P1" s="453"/>
      <c r="Q1" s="453"/>
      <c r="R1" s="453"/>
      <c r="S1" s="453"/>
      <c r="T1" s="453"/>
      <c r="U1" s="453"/>
    </row>
    <row r="2" spans="1:27" ht="20.25" thickBot="1">
      <c r="F2" s="237" t="s">
        <v>1033</v>
      </c>
      <c r="J2" s="237" t="s">
        <v>1033</v>
      </c>
      <c r="Q2" s="237" t="s">
        <v>1033</v>
      </c>
      <c r="U2" s="237" t="s">
        <v>1033</v>
      </c>
      <c r="W2" s="217" t="s">
        <v>994</v>
      </c>
      <c r="X2" s="217" t="s">
        <v>995</v>
      </c>
      <c r="Y2" s="217"/>
      <c r="Z2" s="217" t="s">
        <v>996</v>
      </c>
      <c r="AA2" s="217" t="s">
        <v>997</v>
      </c>
    </row>
    <row r="3" spans="1:27" ht="20.25" thickTop="1">
      <c r="A3" s="454" t="s">
        <v>1034</v>
      </c>
      <c r="B3" s="456" t="s">
        <v>1035</v>
      </c>
      <c r="C3" s="458" t="s">
        <v>1036</v>
      </c>
      <c r="D3" s="459"/>
      <c r="E3" s="459"/>
      <c r="F3" s="460"/>
      <c r="G3" s="461" t="s">
        <v>1037</v>
      </c>
      <c r="H3" s="462"/>
      <c r="I3" s="462"/>
      <c r="J3" s="463"/>
      <c r="L3" s="454" t="s">
        <v>1034</v>
      </c>
      <c r="M3" s="464" t="s">
        <v>1035</v>
      </c>
      <c r="N3" s="466" t="s">
        <v>1038</v>
      </c>
      <c r="O3" s="467"/>
      <c r="P3" s="467"/>
      <c r="Q3" s="468"/>
      <c r="R3" s="469" t="s">
        <v>1039</v>
      </c>
      <c r="S3" s="469"/>
      <c r="T3" s="469"/>
      <c r="U3" s="470"/>
      <c r="W3" s="218"/>
      <c r="X3" s="219" t="s">
        <v>998</v>
      </c>
      <c r="Y3" s="220" t="str">
        <f>"HF "&amp;Z3&amp;" "&amp;X3</f>
        <v>HF 주택보증부 팀원</v>
      </c>
      <c r="Z3" s="219" t="s">
        <v>999</v>
      </c>
      <c r="AA3" s="221"/>
    </row>
    <row r="4" spans="1:27" ht="19.5">
      <c r="A4" s="455"/>
      <c r="B4" s="457"/>
      <c r="C4" s="238" t="s">
        <v>1040</v>
      </c>
      <c r="D4" s="239"/>
      <c r="E4" s="239" t="s">
        <v>871</v>
      </c>
      <c r="F4" s="240" t="s">
        <v>1041</v>
      </c>
      <c r="G4" s="241" t="s">
        <v>1040</v>
      </c>
      <c r="H4" s="242"/>
      <c r="I4" s="242" t="s">
        <v>871</v>
      </c>
      <c r="J4" s="243" t="s">
        <v>1041</v>
      </c>
      <c r="L4" s="455"/>
      <c r="M4" s="465"/>
      <c r="N4" s="244" t="s">
        <v>1040</v>
      </c>
      <c r="O4" s="245"/>
      <c r="P4" s="245" t="s">
        <v>871</v>
      </c>
      <c r="Q4" s="246" t="s">
        <v>1041</v>
      </c>
      <c r="R4" s="247" t="s">
        <v>1040</v>
      </c>
      <c r="S4" s="248"/>
      <c r="T4" s="248" t="s">
        <v>871</v>
      </c>
      <c r="U4" s="249" t="s">
        <v>1041</v>
      </c>
      <c r="W4" s="218"/>
      <c r="X4" s="219" t="s">
        <v>1000</v>
      </c>
      <c r="Y4" s="220" t="str">
        <f t="shared" ref="Y4:Y29" si="0">"HF "&amp;Z4&amp;" "&amp;X4</f>
        <v>HF 종합금융센터 팀장</v>
      </c>
      <c r="Z4" s="219" t="s">
        <v>1001</v>
      </c>
      <c r="AA4" s="221"/>
    </row>
    <row r="5" spans="1:27" ht="19.5">
      <c r="A5" s="250">
        <v>45594</v>
      </c>
      <c r="B5" s="251" t="s">
        <v>34</v>
      </c>
      <c r="C5" s="252" t="s">
        <v>814</v>
      </c>
      <c r="D5" s="253" t="s">
        <v>1042</v>
      </c>
      <c r="E5" s="254"/>
      <c r="F5" s="255"/>
      <c r="G5" s="252" t="s">
        <v>815</v>
      </c>
      <c r="H5" s="253" t="s">
        <v>1043</v>
      </c>
      <c r="I5" s="254"/>
      <c r="J5" s="255"/>
      <c r="L5" s="250">
        <v>45594</v>
      </c>
      <c r="M5" s="251" t="s">
        <v>34</v>
      </c>
      <c r="N5" s="252" t="s">
        <v>814</v>
      </c>
      <c r="O5" s="253" t="s">
        <v>1042</v>
      </c>
      <c r="P5" s="254"/>
      <c r="Q5" s="255"/>
      <c r="R5" s="256" t="s">
        <v>815</v>
      </c>
      <c r="S5" s="253" t="s">
        <v>1042</v>
      </c>
      <c r="T5" s="254"/>
      <c r="U5" s="255"/>
      <c r="W5" s="218"/>
      <c r="X5" s="222" t="s">
        <v>1002</v>
      </c>
      <c r="Y5" s="220" t="s">
        <v>1003</v>
      </c>
      <c r="Z5" s="222"/>
      <c r="AA5" s="223"/>
    </row>
    <row r="6" spans="1:27" ht="19.5">
      <c r="A6" s="250">
        <v>45594</v>
      </c>
      <c r="B6" s="251" t="s">
        <v>34</v>
      </c>
      <c r="C6" s="252" t="s">
        <v>814</v>
      </c>
      <c r="D6" s="253" t="s">
        <v>1043</v>
      </c>
      <c r="E6" s="254"/>
      <c r="F6" s="255"/>
      <c r="G6" s="252" t="s">
        <v>815</v>
      </c>
      <c r="H6" s="253" t="s">
        <v>1043</v>
      </c>
      <c r="I6" s="254"/>
      <c r="J6" s="255"/>
      <c r="L6" s="250">
        <v>45594</v>
      </c>
      <c r="M6" s="251" t="s">
        <v>34</v>
      </c>
      <c r="N6" s="252" t="s">
        <v>814</v>
      </c>
      <c r="O6" s="253" t="s">
        <v>1042</v>
      </c>
      <c r="P6" s="254"/>
      <c r="Q6" s="255"/>
      <c r="R6" s="256" t="s">
        <v>815</v>
      </c>
      <c r="S6" s="253" t="s">
        <v>1042</v>
      </c>
      <c r="T6" s="254"/>
      <c r="U6" s="255"/>
      <c r="W6" s="218"/>
      <c r="X6" s="222" t="s">
        <v>1004</v>
      </c>
      <c r="Y6" s="220" t="s">
        <v>1003</v>
      </c>
      <c r="Z6" s="222"/>
      <c r="AA6" s="223"/>
    </row>
    <row r="7" spans="1:27" ht="19.5">
      <c r="A7" s="250">
        <v>45594</v>
      </c>
      <c r="B7" s="251" t="s">
        <v>34</v>
      </c>
      <c r="C7" s="252" t="s">
        <v>814</v>
      </c>
      <c r="D7" s="254" t="s">
        <v>1044</v>
      </c>
      <c r="E7" s="257"/>
      <c r="F7" s="258"/>
      <c r="G7" s="252" t="s">
        <v>815</v>
      </c>
      <c r="H7" s="254" t="s">
        <v>1045</v>
      </c>
      <c r="I7" s="257"/>
      <c r="J7" s="258"/>
      <c r="L7" s="250">
        <v>45594</v>
      </c>
      <c r="M7" s="251" t="s">
        <v>34</v>
      </c>
      <c r="N7" s="252" t="s">
        <v>814</v>
      </c>
      <c r="O7" s="254" t="s">
        <v>1044</v>
      </c>
      <c r="P7" s="257"/>
      <c r="Q7" s="258"/>
      <c r="R7" s="256" t="s">
        <v>815</v>
      </c>
      <c r="S7" s="254" t="s">
        <v>1045</v>
      </c>
      <c r="T7" s="254"/>
      <c r="U7" s="255"/>
      <c r="W7" s="218"/>
      <c r="X7" s="219" t="s">
        <v>998</v>
      </c>
      <c r="Y7" s="220" t="str">
        <f t="shared" si="0"/>
        <v>HF 종합금융센터 팀원</v>
      </c>
      <c r="Z7" s="219" t="s">
        <v>1005</v>
      </c>
      <c r="AA7" s="221"/>
    </row>
    <row r="8" spans="1:27" ht="20.25" thickBot="1">
      <c r="A8" s="259">
        <v>45594</v>
      </c>
      <c r="B8" s="260" t="s">
        <v>34</v>
      </c>
      <c r="C8" s="261" t="s">
        <v>814</v>
      </c>
      <c r="D8" s="262" t="s">
        <v>1045</v>
      </c>
      <c r="E8" s="262"/>
      <c r="F8" s="263"/>
      <c r="G8" s="261" t="s">
        <v>815</v>
      </c>
      <c r="H8" s="262" t="s">
        <v>1045</v>
      </c>
      <c r="I8" s="262"/>
      <c r="J8" s="263"/>
      <c r="L8" s="250">
        <v>45594</v>
      </c>
      <c r="M8" s="251" t="s">
        <v>34</v>
      </c>
      <c r="N8" s="252" t="s">
        <v>814</v>
      </c>
      <c r="O8" s="254" t="s">
        <v>1045</v>
      </c>
      <c r="P8" s="254"/>
      <c r="Q8" s="255"/>
      <c r="R8" s="256" t="s">
        <v>815</v>
      </c>
      <c r="S8" s="254" t="s">
        <v>1045</v>
      </c>
      <c r="T8" s="257"/>
      <c r="U8" s="258"/>
      <c r="W8" s="218"/>
      <c r="X8" s="219" t="s">
        <v>1000</v>
      </c>
      <c r="Y8" s="220" t="str">
        <f t="shared" si="0"/>
        <v>HF 유동화증권부 팀장</v>
      </c>
      <c r="Z8" s="219" t="s">
        <v>1006</v>
      </c>
      <c r="AA8" s="221"/>
    </row>
    <row r="9" spans="1:27" ht="20.25" thickTop="1">
      <c r="A9" s="264">
        <v>45595</v>
      </c>
      <c r="B9" s="265" t="s">
        <v>32</v>
      </c>
      <c r="C9" s="266" t="s">
        <v>814</v>
      </c>
      <c r="D9" s="267" t="s">
        <v>1043</v>
      </c>
      <c r="E9" s="268"/>
      <c r="F9" s="269"/>
      <c r="G9" s="266" t="s">
        <v>815</v>
      </c>
      <c r="H9" s="267" t="s">
        <v>1043</v>
      </c>
      <c r="I9" s="268"/>
      <c r="J9" s="269"/>
      <c r="L9" s="270">
        <v>45595</v>
      </c>
      <c r="M9" s="271" t="s">
        <v>32</v>
      </c>
      <c r="N9" s="272" t="s">
        <v>814</v>
      </c>
      <c r="O9" s="273" t="s">
        <v>1042</v>
      </c>
      <c r="P9" s="274"/>
      <c r="Q9" s="275"/>
      <c r="R9" s="276" t="s">
        <v>815</v>
      </c>
      <c r="S9" s="273" t="s">
        <v>1042</v>
      </c>
      <c r="T9" s="274"/>
      <c r="U9" s="275"/>
      <c r="W9" s="218"/>
      <c r="X9" s="222" t="s">
        <v>1007</v>
      </c>
      <c r="Y9" s="220" t="s">
        <v>1003</v>
      </c>
      <c r="Z9" s="222"/>
      <c r="AA9" s="223"/>
    </row>
    <row r="10" spans="1:27" ht="19.5">
      <c r="A10" s="270">
        <v>45595</v>
      </c>
      <c r="B10" s="271" t="s">
        <v>32</v>
      </c>
      <c r="C10" s="272" t="s">
        <v>814</v>
      </c>
      <c r="D10" s="273" t="s">
        <v>1043</v>
      </c>
      <c r="E10" s="274"/>
      <c r="F10" s="275"/>
      <c r="G10" s="272" t="s">
        <v>815</v>
      </c>
      <c r="H10" s="273" t="s">
        <v>1043</v>
      </c>
      <c r="I10" s="274"/>
      <c r="J10" s="275"/>
      <c r="L10" s="270">
        <v>45595</v>
      </c>
      <c r="M10" s="271" t="s">
        <v>32</v>
      </c>
      <c r="N10" s="272" t="s">
        <v>814</v>
      </c>
      <c r="O10" s="273" t="s">
        <v>1042</v>
      </c>
      <c r="P10" s="274"/>
      <c r="Q10" s="275"/>
      <c r="R10" s="276" t="s">
        <v>815</v>
      </c>
      <c r="S10" s="273" t="s">
        <v>1042</v>
      </c>
      <c r="T10" s="274"/>
      <c r="U10" s="275"/>
      <c r="W10" s="218"/>
      <c r="X10" s="222" t="s">
        <v>1008</v>
      </c>
      <c r="Y10" s="220" t="s">
        <v>1003</v>
      </c>
      <c r="Z10" s="222"/>
      <c r="AA10" s="223"/>
    </row>
    <row r="11" spans="1:27" ht="19.5">
      <c r="A11" s="270">
        <v>45595</v>
      </c>
      <c r="B11" s="271" t="s">
        <v>32</v>
      </c>
      <c r="C11" s="272" t="s">
        <v>814</v>
      </c>
      <c r="D11" s="274" t="s">
        <v>1045</v>
      </c>
      <c r="E11" s="274"/>
      <c r="F11" s="275"/>
      <c r="G11" s="272" t="s">
        <v>815</v>
      </c>
      <c r="H11" s="274" t="s">
        <v>1045</v>
      </c>
      <c r="I11" s="257"/>
      <c r="J11" s="258"/>
      <c r="L11" s="270">
        <v>45595</v>
      </c>
      <c r="M11" s="271" t="s">
        <v>32</v>
      </c>
      <c r="N11" s="272" t="s">
        <v>814</v>
      </c>
      <c r="O11" s="274" t="s">
        <v>1045</v>
      </c>
      <c r="P11" s="274"/>
      <c r="Q11" s="275"/>
      <c r="R11" s="276" t="s">
        <v>815</v>
      </c>
      <c r="S11" s="274" t="s">
        <v>1045</v>
      </c>
      <c r="T11" s="274"/>
      <c r="U11" s="275"/>
      <c r="W11" s="218"/>
      <c r="X11" s="222" t="s">
        <v>1009</v>
      </c>
      <c r="Y11" s="220" t="s">
        <v>1003</v>
      </c>
      <c r="Z11" s="222"/>
      <c r="AA11" s="223"/>
    </row>
    <row r="12" spans="1:27" ht="20.25" thickBot="1">
      <c r="A12" s="277">
        <v>45595</v>
      </c>
      <c r="B12" s="278" t="s">
        <v>32</v>
      </c>
      <c r="C12" s="279" t="s">
        <v>814</v>
      </c>
      <c r="D12" s="280" t="s">
        <v>1045</v>
      </c>
      <c r="E12" s="281"/>
      <c r="F12" s="282"/>
      <c r="G12" s="279" t="s">
        <v>815</v>
      </c>
      <c r="H12" s="280" t="s">
        <v>1045</v>
      </c>
      <c r="I12" s="280"/>
      <c r="J12" s="283"/>
      <c r="L12" s="270">
        <v>45595</v>
      </c>
      <c r="M12" s="271" t="s">
        <v>32</v>
      </c>
      <c r="N12" s="272" t="s">
        <v>814</v>
      </c>
      <c r="O12" s="274" t="s">
        <v>1045</v>
      </c>
      <c r="P12" s="257"/>
      <c r="Q12" s="258"/>
      <c r="R12" s="276" t="s">
        <v>815</v>
      </c>
      <c r="S12" s="274" t="s">
        <v>1045</v>
      </c>
      <c r="T12" s="257"/>
      <c r="U12" s="258"/>
      <c r="W12" s="224"/>
      <c r="X12" s="225" t="s">
        <v>1000</v>
      </c>
      <c r="Y12" s="226" t="str">
        <f t="shared" si="0"/>
        <v>HF 기업보증부 팀장</v>
      </c>
      <c r="Z12" s="225" t="s">
        <v>1010</v>
      </c>
      <c r="AA12" s="225"/>
    </row>
    <row r="13" spans="1:27" ht="20.25" thickTop="1">
      <c r="A13" s="284">
        <v>45596</v>
      </c>
      <c r="B13" s="285" t="s">
        <v>33</v>
      </c>
      <c r="C13" s="286" t="s">
        <v>814</v>
      </c>
      <c r="D13" s="287" t="s">
        <v>1043</v>
      </c>
      <c r="E13" s="288"/>
      <c r="F13" s="289"/>
      <c r="G13" s="286" t="s">
        <v>815</v>
      </c>
      <c r="H13" s="287" t="s">
        <v>1043</v>
      </c>
      <c r="I13" s="288"/>
      <c r="J13" s="289"/>
      <c r="L13" s="290">
        <v>45596</v>
      </c>
      <c r="M13" s="291" t="s">
        <v>33</v>
      </c>
      <c r="N13" s="292" t="s">
        <v>814</v>
      </c>
      <c r="O13" s="293" t="s">
        <v>1042</v>
      </c>
      <c r="P13" s="294"/>
      <c r="Q13" s="295"/>
      <c r="R13" s="296" t="s">
        <v>815</v>
      </c>
      <c r="S13" s="293" t="s">
        <v>1042</v>
      </c>
      <c r="T13" s="294"/>
      <c r="U13" s="295"/>
      <c r="W13" s="224"/>
      <c r="X13" s="225" t="s">
        <v>998</v>
      </c>
      <c r="Y13" s="226" t="str">
        <f t="shared" si="0"/>
        <v>HF 충북지사 팀원</v>
      </c>
      <c r="Z13" s="225" t="s">
        <v>1011</v>
      </c>
      <c r="AA13" s="225"/>
    </row>
    <row r="14" spans="1:27" ht="19.5">
      <c r="A14" s="290">
        <v>45596</v>
      </c>
      <c r="B14" s="291" t="s">
        <v>33</v>
      </c>
      <c r="C14" s="292" t="s">
        <v>814</v>
      </c>
      <c r="D14" s="293" t="s">
        <v>1043</v>
      </c>
      <c r="E14" s="294"/>
      <c r="F14" s="295"/>
      <c r="G14" s="292" t="s">
        <v>815</v>
      </c>
      <c r="H14" s="293" t="s">
        <v>1043</v>
      </c>
      <c r="I14" s="294"/>
      <c r="J14" s="295"/>
      <c r="L14" s="290">
        <v>45596</v>
      </c>
      <c r="M14" s="291" t="s">
        <v>33</v>
      </c>
      <c r="N14" s="292" t="s">
        <v>814</v>
      </c>
      <c r="O14" s="293" t="s">
        <v>1042</v>
      </c>
      <c r="P14" s="294"/>
      <c r="Q14" s="295"/>
      <c r="R14" s="296" t="s">
        <v>815</v>
      </c>
      <c r="S14" s="293" t="s">
        <v>1042</v>
      </c>
      <c r="T14" s="294"/>
      <c r="U14" s="295"/>
      <c r="W14" s="224"/>
      <c r="X14" s="227" t="s">
        <v>1012</v>
      </c>
      <c r="Y14" s="226" t="s">
        <v>1003</v>
      </c>
      <c r="Z14" s="227"/>
      <c r="AA14" s="228"/>
    </row>
    <row r="15" spans="1:27" ht="19.5">
      <c r="A15" s="290">
        <v>45596</v>
      </c>
      <c r="B15" s="291" t="s">
        <v>33</v>
      </c>
      <c r="C15" s="292" t="s">
        <v>814</v>
      </c>
      <c r="D15" s="294" t="s">
        <v>1045</v>
      </c>
      <c r="E15" s="257"/>
      <c r="F15" s="258"/>
      <c r="G15" s="292" t="s">
        <v>815</v>
      </c>
      <c r="H15" s="294" t="s">
        <v>1045</v>
      </c>
      <c r="I15" s="294"/>
      <c r="J15" s="295"/>
      <c r="L15" s="290">
        <v>45596</v>
      </c>
      <c r="M15" s="291" t="s">
        <v>33</v>
      </c>
      <c r="N15" s="292" t="s">
        <v>814</v>
      </c>
      <c r="O15" s="294" t="s">
        <v>1045</v>
      </c>
      <c r="P15" s="294"/>
      <c r="Q15" s="295"/>
      <c r="R15" s="296" t="s">
        <v>815</v>
      </c>
      <c r="S15" s="294" t="s">
        <v>1045</v>
      </c>
      <c r="T15" s="294"/>
      <c r="U15" s="295"/>
      <c r="W15" s="225"/>
      <c r="X15" s="227" t="s">
        <v>1013</v>
      </c>
      <c r="Y15" s="226" t="s">
        <v>1003</v>
      </c>
      <c r="Z15" s="227"/>
      <c r="AA15" s="228"/>
    </row>
    <row r="16" spans="1:27" ht="20.25" thickBot="1">
      <c r="A16" s="297">
        <v>45596</v>
      </c>
      <c r="B16" s="298" t="s">
        <v>33</v>
      </c>
      <c r="C16" s="299" t="s">
        <v>814</v>
      </c>
      <c r="D16" s="300" t="s">
        <v>1045</v>
      </c>
      <c r="E16" s="300"/>
      <c r="F16" s="301"/>
      <c r="G16" s="299" t="s">
        <v>815</v>
      </c>
      <c r="H16" s="300" t="s">
        <v>1045</v>
      </c>
      <c r="I16" s="302"/>
      <c r="J16" s="303"/>
      <c r="L16" s="290">
        <v>45596</v>
      </c>
      <c r="M16" s="291" t="s">
        <v>33</v>
      </c>
      <c r="N16" s="292" t="s">
        <v>814</v>
      </c>
      <c r="O16" s="294" t="s">
        <v>1045</v>
      </c>
      <c r="P16" s="257"/>
      <c r="Q16" s="258"/>
      <c r="R16" s="296" t="s">
        <v>815</v>
      </c>
      <c r="S16" s="294" t="s">
        <v>1045</v>
      </c>
      <c r="T16" s="257"/>
      <c r="U16" s="258"/>
      <c r="W16" s="225"/>
      <c r="X16" s="225" t="s">
        <v>998</v>
      </c>
      <c r="Y16" s="226" t="str">
        <f t="shared" si="0"/>
        <v>HF 리스크관리부 팀원</v>
      </c>
      <c r="Z16" s="225" t="s">
        <v>1014</v>
      </c>
      <c r="AA16" s="225"/>
    </row>
    <row r="17" spans="1:27" ht="20.25" thickTop="1">
      <c r="A17" s="304">
        <v>45597</v>
      </c>
      <c r="B17" s="305" t="s">
        <v>1046</v>
      </c>
      <c r="C17" s="306" t="s">
        <v>814</v>
      </c>
      <c r="D17" s="307" t="s">
        <v>1043</v>
      </c>
      <c r="E17" s="308"/>
      <c r="F17" s="309"/>
      <c r="G17" s="306" t="s">
        <v>815</v>
      </c>
      <c r="H17" s="307" t="s">
        <v>1043</v>
      </c>
      <c r="I17" s="308"/>
      <c r="J17" s="309"/>
      <c r="L17" s="310">
        <v>45597</v>
      </c>
      <c r="M17" s="311" t="s">
        <v>17</v>
      </c>
      <c r="N17" s="312" t="s">
        <v>814</v>
      </c>
      <c r="O17" s="313" t="s">
        <v>1042</v>
      </c>
      <c r="P17" s="314"/>
      <c r="Q17" s="315"/>
      <c r="R17" s="316" t="s">
        <v>815</v>
      </c>
      <c r="S17" s="313" t="s">
        <v>1042</v>
      </c>
      <c r="T17" s="314"/>
      <c r="U17" s="315"/>
      <c r="W17" s="225"/>
      <c r="X17" s="225" t="s">
        <v>1015</v>
      </c>
      <c r="Y17" s="226" t="str">
        <f t="shared" si="0"/>
        <v>HF 서울중부지사 팀장</v>
      </c>
      <c r="Z17" s="225" t="s">
        <v>1016</v>
      </c>
      <c r="AA17" s="225"/>
    </row>
    <row r="18" spans="1:27" ht="19.5">
      <c r="A18" s="310">
        <v>45597</v>
      </c>
      <c r="B18" s="311" t="s">
        <v>1046</v>
      </c>
      <c r="C18" s="312" t="s">
        <v>814</v>
      </c>
      <c r="D18" s="313" t="s">
        <v>1043</v>
      </c>
      <c r="E18" s="314"/>
      <c r="F18" s="315"/>
      <c r="G18" s="312" t="s">
        <v>815</v>
      </c>
      <c r="H18" s="313" t="s">
        <v>1043</v>
      </c>
      <c r="I18" s="314"/>
      <c r="J18" s="315"/>
      <c r="L18" s="310">
        <v>45597</v>
      </c>
      <c r="M18" s="311" t="s">
        <v>17</v>
      </c>
      <c r="N18" s="312" t="s">
        <v>814</v>
      </c>
      <c r="O18" s="313" t="s">
        <v>1042</v>
      </c>
      <c r="P18" s="314"/>
      <c r="Q18" s="315"/>
      <c r="R18" s="316" t="s">
        <v>815</v>
      </c>
      <c r="S18" s="313" t="s">
        <v>1042</v>
      </c>
      <c r="T18" s="314"/>
      <c r="U18" s="315"/>
      <c r="W18" s="225"/>
      <c r="X18" s="227" t="s">
        <v>1017</v>
      </c>
      <c r="Y18" s="226" t="s">
        <v>1003</v>
      </c>
      <c r="Z18" s="227"/>
      <c r="AA18" s="228"/>
    </row>
    <row r="19" spans="1:27" ht="19.5">
      <c r="A19" s="310">
        <v>45597</v>
      </c>
      <c r="B19" s="311" t="s">
        <v>1046</v>
      </c>
      <c r="C19" s="312" t="s">
        <v>814</v>
      </c>
      <c r="D19" s="314" t="s">
        <v>1045</v>
      </c>
      <c r="E19" s="314"/>
      <c r="F19" s="315"/>
      <c r="G19" s="312" t="s">
        <v>815</v>
      </c>
      <c r="H19" s="314" t="s">
        <v>1045</v>
      </c>
      <c r="I19" s="257"/>
      <c r="J19" s="258"/>
      <c r="L19" s="310">
        <v>45597</v>
      </c>
      <c r="M19" s="311" t="s">
        <v>17</v>
      </c>
      <c r="N19" s="312" t="s">
        <v>814</v>
      </c>
      <c r="O19" s="314" t="s">
        <v>1045</v>
      </c>
      <c r="P19" s="314"/>
      <c r="Q19" s="315"/>
      <c r="R19" s="316" t="s">
        <v>815</v>
      </c>
      <c r="S19" s="314" t="s">
        <v>1045</v>
      </c>
      <c r="T19" s="314"/>
      <c r="U19" s="315"/>
      <c r="W19" s="225"/>
      <c r="X19" s="227" t="s">
        <v>1018</v>
      </c>
      <c r="Y19" s="226" t="s">
        <v>1003</v>
      </c>
      <c r="Z19" s="227"/>
      <c r="AA19" s="228"/>
    </row>
    <row r="20" spans="1:27" ht="20.25" thickBot="1">
      <c r="A20" s="317">
        <v>45597</v>
      </c>
      <c r="B20" s="318" t="s">
        <v>1046</v>
      </c>
      <c r="C20" s="319" t="s">
        <v>814</v>
      </c>
      <c r="D20" s="320" t="s">
        <v>1045</v>
      </c>
      <c r="E20" s="281"/>
      <c r="F20" s="282"/>
      <c r="G20" s="319" t="s">
        <v>815</v>
      </c>
      <c r="H20" s="320" t="s">
        <v>1045</v>
      </c>
      <c r="I20" s="320"/>
      <c r="J20" s="321"/>
      <c r="L20" s="322">
        <v>45597</v>
      </c>
      <c r="M20" s="323" t="s">
        <v>17</v>
      </c>
      <c r="N20" s="324" t="s">
        <v>814</v>
      </c>
      <c r="O20" s="325" t="s">
        <v>1045</v>
      </c>
      <c r="P20" s="326"/>
      <c r="Q20" s="327"/>
      <c r="R20" s="328" t="s">
        <v>815</v>
      </c>
      <c r="S20" s="325" t="s">
        <v>1045</v>
      </c>
      <c r="T20" s="326"/>
      <c r="U20" s="327"/>
      <c r="W20" s="225"/>
      <c r="X20" s="227" t="s">
        <v>1019</v>
      </c>
      <c r="Y20" s="226" t="s">
        <v>1003</v>
      </c>
      <c r="Z20" s="227"/>
      <c r="AA20" s="228"/>
    </row>
    <row r="21" spans="1:27" ht="21" thickTop="1" thickBot="1">
      <c r="A21" s="329">
        <v>45597</v>
      </c>
      <c r="B21" s="330" t="s">
        <v>1047</v>
      </c>
      <c r="C21" s="450" t="s">
        <v>1048</v>
      </c>
      <c r="D21" s="450"/>
      <c r="E21" s="450"/>
      <c r="F21" s="450"/>
      <c r="G21" s="450" t="s">
        <v>1049</v>
      </c>
      <c r="H21" s="450"/>
      <c r="I21" s="450"/>
      <c r="J21" s="451"/>
      <c r="W21" s="229"/>
      <c r="X21" s="229" t="s">
        <v>998</v>
      </c>
      <c r="Y21" s="230" t="str">
        <f t="shared" si="0"/>
        <v>HF ICT운영부 팀원</v>
      </c>
      <c r="Z21" s="229" t="s">
        <v>1020</v>
      </c>
      <c r="AA21" s="229"/>
    </row>
    <row r="22" spans="1:27" ht="20.25" thickTop="1">
      <c r="A22" s="331">
        <v>45597</v>
      </c>
      <c r="B22" s="332" t="s">
        <v>28</v>
      </c>
      <c r="C22" s="333" t="s">
        <v>814</v>
      </c>
      <c r="D22" s="334" t="s">
        <v>1043</v>
      </c>
      <c r="E22" s="335"/>
      <c r="F22" s="336"/>
      <c r="G22" s="333" t="s">
        <v>815</v>
      </c>
      <c r="H22" s="334" t="s">
        <v>1043</v>
      </c>
      <c r="I22" s="335"/>
      <c r="J22" s="336"/>
      <c r="W22" s="229"/>
      <c r="X22" s="229" t="s">
        <v>998</v>
      </c>
      <c r="Y22" s="230" t="str">
        <f t="shared" si="0"/>
        <v>HF ICT운영부 팀원</v>
      </c>
      <c r="Z22" s="229" t="s">
        <v>1020</v>
      </c>
      <c r="AA22" s="229"/>
    </row>
    <row r="23" spans="1:27" ht="19.5">
      <c r="A23" s="337">
        <v>45597</v>
      </c>
      <c r="B23" s="338" t="s">
        <v>28</v>
      </c>
      <c r="C23" s="339" t="s">
        <v>814</v>
      </c>
      <c r="D23" s="340" t="s">
        <v>1043</v>
      </c>
      <c r="E23" s="341"/>
      <c r="F23" s="342"/>
      <c r="G23" s="339" t="s">
        <v>815</v>
      </c>
      <c r="H23" s="340" t="s">
        <v>1043</v>
      </c>
      <c r="I23" s="341"/>
      <c r="J23" s="342"/>
      <c r="W23" s="229"/>
      <c r="X23" s="229" t="s">
        <v>1015</v>
      </c>
      <c r="Y23" s="230" t="str">
        <f t="shared" si="0"/>
        <v>HF ICT운영부 팀장</v>
      </c>
      <c r="Z23" s="229" t="s">
        <v>1020</v>
      </c>
      <c r="AA23" s="229"/>
    </row>
    <row r="24" spans="1:27" ht="19.5">
      <c r="A24" s="337">
        <v>45597</v>
      </c>
      <c r="B24" s="338" t="s">
        <v>28</v>
      </c>
      <c r="C24" s="339" t="s">
        <v>814</v>
      </c>
      <c r="D24" s="341" t="s">
        <v>1045</v>
      </c>
      <c r="E24" s="257"/>
      <c r="F24" s="258"/>
      <c r="G24" s="339" t="s">
        <v>815</v>
      </c>
      <c r="H24" s="341" t="s">
        <v>1045</v>
      </c>
      <c r="I24" s="341"/>
      <c r="J24" s="342"/>
      <c r="W24" s="229"/>
      <c r="X24" s="231" t="s">
        <v>1021</v>
      </c>
      <c r="Y24" s="230" t="s">
        <v>1003</v>
      </c>
      <c r="Z24" s="231"/>
      <c r="AA24" s="232"/>
    </row>
    <row r="25" spans="1:27" ht="20.25" thickBot="1">
      <c r="A25" s="343">
        <v>45597</v>
      </c>
      <c r="B25" s="344" t="s">
        <v>28</v>
      </c>
      <c r="C25" s="345" t="s">
        <v>814</v>
      </c>
      <c r="D25" s="346" t="s">
        <v>1045</v>
      </c>
      <c r="E25" s="346"/>
      <c r="F25" s="347"/>
      <c r="G25" s="345" t="s">
        <v>815</v>
      </c>
      <c r="H25" s="346" t="s">
        <v>1045</v>
      </c>
      <c r="I25" s="326"/>
      <c r="J25" s="327"/>
      <c r="W25" s="229"/>
      <c r="X25" s="231" t="s">
        <v>1022</v>
      </c>
      <c r="Y25" s="230" t="s">
        <v>1003</v>
      </c>
      <c r="Z25" s="231"/>
      <c r="AA25" s="232"/>
    </row>
    <row r="26" spans="1:27" ht="20.25" thickTop="1">
      <c r="W26" s="229"/>
      <c r="X26" s="231" t="s">
        <v>1023</v>
      </c>
      <c r="Y26" s="230" t="s">
        <v>1003</v>
      </c>
      <c r="Z26" s="231"/>
      <c r="AA26" s="232"/>
    </row>
    <row r="27" spans="1:27" ht="19.5">
      <c r="A27" s="449" t="s">
        <v>1055</v>
      </c>
      <c r="B27" s="449"/>
      <c r="C27" s="449"/>
      <c r="D27" s="449"/>
      <c r="E27" s="449"/>
      <c r="F27" s="449"/>
      <c r="W27" s="229"/>
      <c r="X27" s="233" t="s">
        <v>998</v>
      </c>
      <c r="Y27" s="230" t="str">
        <f t="shared" si="0"/>
        <v>HF ICT인프라부 팀원</v>
      </c>
      <c r="Z27" s="229" t="s">
        <v>1024</v>
      </c>
      <c r="AA27" s="229"/>
    </row>
    <row r="28" spans="1:27" ht="19.5">
      <c r="A28" s="354">
        <v>45594</v>
      </c>
      <c r="B28" s="353" t="s">
        <v>34</v>
      </c>
      <c r="C28" s="353" t="s">
        <v>1056</v>
      </c>
      <c r="D28" s="353" t="s">
        <v>1044</v>
      </c>
      <c r="E28" s="353"/>
      <c r="F28" s="353"/>
      <c r="W28" s="229"/>
      <c r="X28" s="233" t="s">
        <v>1015</v>
      </c>
      <c r="Y28" s="230" t="str">
        <f t="shared" si="0"/>
        <v>HF 디지털전략부 팀장</v>
      </c>
      <c r="Z28" s="229" t="s">
        <v>1025</v>
      </c>
      <c r="AA28" s="229"/>
    </row>
    <row r="29" spans="1:27" ht="19.5">
      <c r="A29" s="354">
        <v>45595</v>
      </c>
      <c r="B29" s="353" t="s">
        <v>32</v>
      </c>
      <c r="C29" s="353" t="s">
        <v>1056</v>
      </c>
      <c r="D29" s="353" t="s">
        <v>1044</v>
      </c>
      <c r="E29" s="353"/>
      <c r="F29" s="353"/>
      <c r="W29" s="229"/>
      <c r="X29" s="233" t="s">
        <v>998</v>
      </c>
      <c r="Y29" s="230" t="str">
        <f t="shared" si="0"/>
        <v>HF ICT인프라부 팀원</v>
      </c>
      <c r="Z29" s="229" t="s">
        <v>1026</v>
      </c>
      <c r="AA29" s="229"/>
    </row>
    <row r="30" spans="1:27" ht="19.5">
      <c r="A30" s="354">
        <v>45596</v>
      </c>
      <c r="B30" s="353" t="s">
        <v>33</v>
      </c>
      <c r="C30" s="353" t="s">
        <v>1056</v>
      </c>
      <c r="D30" s="353" t="s">
        <v>1044</v>
      </c>
      <c r="E30" s="353"/>
      <c r="F30" s="353"/>
      <c r="W30" s="229"/>
      <c r="X30" s="234" t="s">
        <v>1027</v>
      </c>
      <c r="Y30" s="230" t="s">
        <v>1003</v>
      </c>
      <c r="Z30" s="235"/>
      <c r="AA30" s="232"/>
    </row>
    <row r="31" spans="1:27" ht="19.5">
      <c r="A31" s="354">
        <v>45597</v>
      </c>
      <c r="B31" s="353" t="s">
        <v>32</v>
      </c>
      <c r="C31" s="353" t="s">
        <v>1056</v>
      </c>
      <c r="D31" s="353" t="s">
        <v>1044</v>
      </c>
      <c r="E31" s="353"/>
      <c r="F31" s="353"/>
      <c r="W31" s="229"/>
      <c r="X31" s="234" t="s">
        <v>1028</v>
      </c>
      <c r="Y31" s="230" t="s">
        <v>1003</v>
      </c>
      <c r="Z31" s="235"/>
      <c r="AA31" s="232"/>
    </row>
    <row r="32" spans="1:27" ht="19.5">
      <c r="W32" s="229"/>
      <c r="X32" s="234" t="s">
        <v>1029</v>
      </c>
      <c r="Y32" s="230" t="s">
        <v>1003</v>
      </c>
      <c r="Z32" s="235"/>
      <c r="AA32" s="232"/>
    </row>
    <row r="33" spans="23:27" ht="19.5">
      <c r="W33" s="229"/>
      <c r="X33" s="231" t="s">
        <v>1030</v>
      </c>
      <c r="Y33" s="230" t="s">
        <v>1003</v>
      </c>
      <c r="Z33" s="231"/>
      <c r="AA33" s="232"/>
    </row>
  </sheetData>
  <mergeCells count="13">
    <mergeCell ref="A27:F27"/>
    <mergeCell ref="C21:F21"/>
    <mergeCell ref="G21:J21"/>
    <mergeCell ref="A1:J1"/>
    <mergeCell ref="L1:U1"/>
    <mergeCell ref="A3:A4"/>
    <mergeCell ref="B3:B4"/>
    <mergeCell ref="C3:F3"/>
    <mergeCell ref="G3:J3"/>
    <mergeCell ref="L3:L4"/>
    <mergeCell ref="M3:M4"/>
    <mergeCell ref="N3:Q3"/>
    <mergeCell ref="R3:U3"/>
  </mergeCells>
  <phoneticPr fontId="2" type="noConversion"/>
  <pageMargins left="0.25" right="0.25" top="0.75" bottom="0.75" header="0.3" footer="0.3"/>
  <pageSetup paperSize="9" scale="7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758-4254-4A7F-AFD5-BB5E1B6AAD1D}">
  <sheetPr>
    <pageSetUpPr fitToPage="1"/>
  </sheetPr>
  <dimension ref="A1:AB143"/>
  <sheetViews>
    <sheetView showGridLines="0" view="pageBreakPreview" zoomScale="85" zoomScaleNormal="115" zoomScaleSheetLayoutView="85" workbookViewId="0">
      <selection activeCell="I18" sqref="I18"/>
    </sheetView>
  </sheetViews>
  <sheetFormatPr defaultColWidth="9" defaultRowHeight="15" customHeight="1" outlineLevelCol="1"/>
  <cols>
    <col min="1" max="1" width="11" style="27" bestFit="1" customWidth="1"/>
    <col min="2" max="2" width="8.75" style="24" customWidth="1" outlineLevel="1"/>
    <col min="3" max="3" width="23.375" style="24" customWidth="1" outlineLevel="1"/>
    <col min="4" max="4" width="15.25" style="24" customWidth="1" outlineLevel="1"/>
    <col min="5" max="5" width="15.375" style="24" customWidth="1" outlineLevel="1"/>
    <col min="6" max="6" width="15.25" style="24" bestFit="1" customWidth="1"/>
    <col min="7" max="7" width="11" style="27" customWidth="1" outlineLevel="1"/>
    <col min="8" max="8" width="8.25" style="27" customWidth="1" outlineLevel="1"/>
    <col min="9" max="9" width="26.125" style="27" customWidth="1" outlineLevel="1"/>
    <col min="10" max="10" width="12.375" style="27" customWidth="1" outlineLevel="1"/>
    <col min="11" max="11" width="13.375" style="27" bestFit="1" customWidth="1"/>
    <col min="12" max="12" width="11" style="27" bestFit="1" customWidth="1"/>
    <col min="13" max="13" width="20.25" style="27" customWidth="1"/>
    <col min="14" max="14" width="9" style="27" customWidth="1"/>
    <col min="15" max="15" width="17.25" style="27" hidden="1" customWidth="1"/>
    <col min="16" max="17" width="11.125" style="27" customWidth="1"/>
    <col min="18" max="18" width="15" style="27" bestFit="1" customWidth="1"/>
    <col min="19" max="20" width="14" style="27" bestFit="1" customWidth="1"/>
    <col min="21" max="21" width="17.125" style="27" customWidth="1"/>
    <col min="22" max="22" width="10.5" style="27" customWidth="1"/>
    <col min="23" max="23" width="22.75" style="27" bestFit="1" customWidth="1"/>
    <col min="24" max="25" width="11.875" style="27" bestFit="1" customWidth="1"/>
    <col min="26" max="26" width="17.75" style="27" customWidth="1"/>
    <col min="27" max="27" width="9" style="27"/>
    <col min="28" max="28" width="20.125" style="27" bestFit="1" customWidth="1"/>
    <col min="29" max="16384" width="9" style="27"/>
  </cols>
  <sheetData>
    <row r="1" spans="1:28" ht="54.75" customHeight="1">
      <c r="U1" s="75" t="s">
        <v>878</v>
      </c>
      <c r="V1" s="75"/>
    </row>
    <row r="2" spans="1:28" ht="30" customHeight="1">
      <c r="A2" s="29" t="s">
        <v>67</v>
      </c>
      <c r="B2" s="25" t="s">
        <v>59</v>
      </c>
      <c r="C2" s="25" t="s">
        <v>60</v>
      </c>
      <c r="D2" s="25" t="s">
        <v>61</v>
      </c>
      <c r="E2" s="25" t="s">
        <v>62</v>
      </c>
      <c r="F2" s="25" t="s">
        <v>35</v>
      </c>
      <c r="G2" s="29" t="s">
        <v>67</v>
      </c>
      <c r="H2" s="29" t="s">
        <v>68</v>
      </c>
      <c r="I2" s="29" t="s">
        <v>69</v>
      </c>
      <c r="J2" s="29" t="s">
        <v>70</v>
      </c>
      <c r="K2" s="43" t="s">
        <v>538</v>
      </c>
      <c r="L2" s="43" t="s">
        <v>539</v>
      </c>
      <c r="M2" s="29" t="s">
        <v>540</v>
      </c>
      <c r="N2" s="29" t="s">
        <v>553</v>
      </c>
      <c r="O2" s="30" t="s">
        <v>569</v>
      </c>
      <c r="P2" s="30" t="s">
        <v>818</v>
      </c>
      <c r="Q2" s="41" t="s">
        <v>31</v>
      </c>
      <c r="R2" s="25" t="s">
        <v>35</v>
      </c>
      <c r="S2" s="41" t="s">
        <v>841</v>
      </c>
      <c r="T2" s="41" t="s">
        <v>842</v>
      </c>
      <c r="U2" s="76" t="s">
        <v>538</v>
      </c>
      <c r="V2" s="76" t="s">
        <v>540</v>
      </c>
      <c r="W2" s="77" t="s">
        <v>35</v>
      </c>
      <c r="X2" s="76" t="s">
        <v>857</v>
      </c>
      <c r="Y2" s="76" t="s">
        <v>858</v>
      </c>
      <c r="Z2" s="76" t="s">
        <v>856</v>
      </c>
      <c r="AA2" s="41" t="s">
        <v>866</v>
      </c>
      <c r="AB2" s="41" t="s">
        <v>866</v>
      </c>
    </row>
    <row r="3" spans="1:28" ht="26.25" customHeight="1">
      <c r="A3" s="45"/>
      <c r="B3" s="46"/>
      <c r="C3" s="46"/>
      <c r="D3" s="46"/>
      <c r="E3" s="46"/>
      <c r="F3" s="46"/>
      <c r="G3" s="45"/>
      <c r="H3" s="45"/>
      <c r="I3" s="45"/>
      <c r="J3" s="45"/>
      <c r="K3" s="45" t="s">
        <v>863</v>
      </c>
      <c r="L3" s="45"/>
      <c r="M3" s="45"/>
      <c r="N3" s="45"/>
      <c r="O3" s="36"/>
      <c r="P3" s="36"/>
      <c r="Q3" s="36"/>
      <c r="R3" s="46"/>
      <c r="S3" s="36"/>
      <c r="T3" s="36"/>
      <c r="U3" s="473" t="s">
        <v>852</v>
      </c>
      <c r="V3" s="474"/>
      <c r="W3" s="80" t="s">
        <v>852</v>
      </c>
      <c r="X3" s="82" t="s">
        <v>853</v>
      </c>
      <c r="Y3" s="82" t="s">
        <v>854</v>
      </c>
      <c r="Z3" s="81"/>
    </row>
    <row r="4" spans="1:28" ht="26.25" customHeight="1">
      <c r="A4" s="45"/>
      <c r="B4" s="46"/>
      <c r="C4" s="46"/>
      <c r="D4" s="46"/>
      <c r="E4" s="46"/>
      <c r="F4" s="46"/>
      <c r="G4" s="45"/>
      <c r="H4" s="45"/>
      <c r="I4" s="45"/>
      <c r="J4" s="45"/>
      <c r="K4" s="45" t="s">
        <v>863</v>
      </c>
      <c r="L4" s="45"/>
      <c r="M4" s="45"/>
      <c r="N4" s="45"/>
      <c r="O4" s="36"/>
      <c r="P4" s="36"/>
      <c r="Q4" s="36"/>
      <c r="R4" s="46"/>
      <c r="S4" s="36"/>
      <c r="T4" s="36"/>
      <c r="U4" s="475"/>
      <c r="V4" s="476"/>
      <c r="W4" s="80" t="s">
        <v>860</v>
      </c>
      <c r="X4" s="82" t="s">
        <v>854</v>
      </c>
      <c r="Y4" s="82" t="s">
        <v>855</v>
      </c>
      <c r="Z4" s="81"/>
    </row>
    <row r="5" spans="1:28" ht="26.25" customHeight="1">
      <c r="A5" s="45"/>
      <c r="B5" s="46"/>
      <c r="C5" s="46"/>
      <c r="D5" s="46"/>
      <c r="E5" s="46"/>
      <c r="F5" s="46"/>
      <c r="G5" s="45"/>
      <c r="H5" s="45"/>
      <c r="I5" s="45"/>
      <c r="J5" s="45"/>
      <c r="K5" s="45" t="s">
        <v>863</v>
      </c>
      <c r="L5" s="45"/>
      <c r="M5" s="45"/>
      <c r="N5" s="45"/>
      <c r="O5" s="36"/>
      <c r="P5" s="36"/>
      <c r="Q5" s="36"/>
      <c r="R5" s="46"/>
      <c r="S5" s="36"/>
      <c r="T5" s="36"/>
      <c r="U5" s="477"/>
      <c r="V5" s="478"/>
      <c r="W5" s="80" t="s">
        <v>861</v>
      </c>
      <c r="X5" s="82" t="s">
        <v>855</v>
      </c>
      <c r="Y5" s="82" t="s">
        <v>862</v>
      </c>
      <c r="Z5" s="81"/>
      <c r="AA5" s="27">
        <v>1</v>
      </c>
    </row>
    <row r="6" spans="1:28" ht="33" customHeight="1">
      <c r="A6" s="26" t="s">
        <v>244</v>
      </c>
      <c r="B6" s="23" t="s">
        <v>44</v>
      </c>
      <c r="C6" s="23" t="s">
        <v>45</v>
      </c>
      <c r="D6" s="28" t="s">
        <v>46</v>
      </c>
      <c r="E6" s="23" t="s">
        <v>39</v>
      </c>
      <c r="F6" s="25" t="s">
        <v>692</v>
      </c>
      <c r="G6" s="36" t="s">
        <v>244</v>
      </c>
      <c r="H6" s="36"/>
      <c r="I6" s="36"/>
      <c r="J6" s="36" t="s">
        <v>247</v>
      </c>
      <c r="K6" s="41" t="s">
        <v>565</v>
      </c>
      <c r="L6" s="42" t="s">
        <v>554</v>
      </c>
      <c r="M6" s="36" t="s">
        <v>555</v>
      </c>
      <c r="N6" s="36" t="s">
        <v>541</v>
      </c>
      <c r="O6" s="44" t="s">
        <v>570</v>
      </c>
      <c r="P6" s="36" t="s">
        <v>39</v>
      </c>
      <c r="Q6" s="36" t="s">
        <v>832</v>
      </c>
      <c r="R6" s="36" t="str">
        <f t="shared" ref="R6:R13" si="0">F6</f>
        <v>수도권 IT 01</v>
      </c>
      <c r="S6" s="31" t="str">
        <f>TEXT(VLOOKUP(F6, '10.29_IT'!$E$6:$N$108, 10, FALSE), "HH:MM")</f>
        <v>09:00</v>
      </c>
      <c r="T6" s="31" t="str">
        <f t="shared" ref="T6:T13" si="1">TEXT(S6+TIME(0, 15, 0), "HH:MM")</f>
        <v>09:15</v>
      </c>
      <c r="U6" s="138" t="str">
        <f>K6</f>
        <v>10월29일(화)</v>
      </c>
      <c r="V6" s="78" t="str">
        <f>LEFT(M6, 2)</f>
        <v>1조</v>
      </c>
      <c r="W6" s="78" t="s">
        <v>692</v>
      </c>
      <c r="X6" s="78" t="str">
        <f>TEXT(VLOOKUP(F6, '10.29_IT'!$F$5:$N$108, 9, FALSE), "HH:MM")</f>
        <v>09:20</v>
      </c>
      <c r="Y6" s="78" t="str">
        <f t="shared" ref="Y6:Y13" si="2">TEXT(X6+TIME(0, 15, 0), "HH:MM")</f>
        <v>09:35</v>
      </c>
      <c r="Z6" s="78"/>
      <c r="AA6" s="83" t="s">
        <v>867</v>
      </c>
      <c r="AB6" s="27" t="str">
        <f>AA6&amp;W6</f>
        <v>01수도권 IT 01</v>
      </c>
    </row>
    <row r="7" spans="1:28" ht="33" customHeight="1">
      <c r="A7" s="26" t="s">
        <v>248</v>
      </c>
      <c r="B7" s="23" t="s">
        <v>44</v>
      </c>
      <c r="C7" s="23" t="s">
        <v>45</v>
      </c>
      <c r="D7" s="28" t="s">
        <v>46</v>
      </c>
      <c r="E7" s="23" t="s">
        <v>39</v>
      </c>
      <c r="F7" s="25" t="s">
        <v>693</v>
      </c>
      <c r="G7" s="36" t="s">
        <v>248</v>
      </c>
      <c r="H7" s="36"/>
      <c r="I7" s="36"/>
      <c r="J7" s="36" t="s">
        <v>251</v>
      </c>
      <c r="K7" s="41" t="s">
        <v>565</v>
      </c>
      <c r="L7" s="42" t="s">
        <v>554</v>
      </c>
      <c r="M7" s="36" t="s">
        <v>555</v>
      </c>
      <c r="N7" s="36" t="s">
        <v>541</v>
      </c>
      <c r="O7" s="44" t="s">
        <v>571</v>
      </c>
      <c r="P7" s="36" t="s">
        <v>39</v>
      </c>
      <c r="Q7" s="36" t="s">
        <v>832</v>
      </c>
      <c r="R7" s="36" t="str">
        <f t="shared" si="0"/>
        <v>수도권 IT 02</v>
      </c>
      <c r="S7" s="31" t="str">
        <f>TEXT(VLOOKUP(F7, '10.29_IT'!$E$6:$N$108, 10, FALSE), "HH:MM")</f>
        <v>09:20</v>
      </c>
      <c r="T7" s="31" t="str">
        <f t="shared" si="1"/>
        <v>09:35</v>
      </c>
      <c r="U7" s="138" t="str">
        <f t="shared" ref="U7:U13" si="3">K7</f>
        <v>10월29일(화)</v>
      </c>
      <c r="V7" s="78" t="str">
        <f t="shared" ref="V7:V13" si="4">LEFT(M7, 2)</f>
        <v>1조</v>
      </c>
      <c r="W7" s="78" t="s">
        <v>693</v>
      </c>
      <c r="X7" s="78" t="str">
        <f>TEXT(VLOOKUP(F7, '10.29_IT'!$F$5:$N$108, 9, FALSE), "HH:MM")</f>
        <v>09:40</v>
      </c>
      <c r="Y7" s="78" t="str">
        <f t="shared" si="2"/>
        <v>09:55</v>
      </c>
      <c r="Z7" s="78"/>
      <c r="AA7" s="27" t="str">
        <f t="shared" ref="AA7:AA13" si="5">IF(EXACT(F7,F6), "01", TEXT(AA6+1, "00"))</f>
        <v>02</v>
      </c>
      <c r="AB7" s="27" t="str">
        <f t="shared" ref="AB7:AB23" si="6">AA7&amp;W7</f>
        <v>02수도권 IT 02</v>
      </c>
    </row>
    <row r="8" spans="1:28" ht="33" customHeight="1">
      <c r="A8" s="26" t="s">
        <v>252</v>
      </c>
      <c r="B8" s="23" t="s">
        <v>44</v>
      </c>
      <c r="C8" s="23" t="s">
        <v>45</v>
      </c>
      <c r="D8" s="28" t="s">
        <v>46</v>
      </c>
      <c r="E8" s="23" t="s">
        <v>39</v>
      </c>
      <c r="F8" s="25" t="s">
        <v>694</v>
      </c>
      <c r="G8" s="36" t="s">
        <v>252</v>
      </c>
      <c r="H8" s="36"/>
      <c r="I8" s="36"/>
      <c r="J8" s="36" t="s">
        <v>255</v>
      </c>
      <c r="K8" s="41" t="s">
        <v>565</v>
      </c>
      <c r="L8" s="42" t="s">
        <v>554</v>
      </c>
      <c r="M8" s="36" t="s">
        <v>555</v>
      </c>
      <c r="N8" s="36" t="s">
        <v>541</v>
      </c>
      <c r="O8" s="44" t="s">
        <v>572</v>
      </c>
      <c r="P8" s="36" t="s">
        <v>39</v>
      </c>
      <c r="Q8" s="36" t="s">
        <v>832</v>
      </c>
      <c r="R8" s="36" t="str">
        <f t="shared" si="0"/>
        <v>수도권 IT 03</v>
      </c>
      <c r="S8" s="31" t="str">
        <f>TEXT(VLOOKUP(F8, '10.29_IT'!$E$6:$N$108, 10, FALSE), "HH:MM")</f>
        <v>09:40</v>
      </c>
      <c r="T8" s="31" t="str">
        <f t="shared" si="1"/>
        <v>09:55</v>
      </c>
      <c r="U8" s="138" t="str">
        <f t="shared" si="3"/>
        <v>10월29일(화)</v>
      </c>
      <c r="V8" s="78" t="str">
        <f t="shared" si="4"/>
        <v>1조</v>
      </c>
      <c r="W8" s="78" t="s">
        <v>694</v>
      </c>
      <c r="X8" s="78" t="str">
        <f>TEXT(VLOOKUP(F8, '10.29_IT'!$F$5:$N$108, 9, FALSE), "HH:MM")</f>
        <v>10:00</v>
      </c>
      <c r="Y8" s="78" t="str">
        <f t="shared" si="2"/>
        <v>10:15</v>
      </c>
      <c r="Z8" s="78"/>
      <c r="AA8" s="27" t="str">
        <f t="shared" si="5"/>
        <v>03</v>
      </c>
      <c r="AB8" s="27" t="str">
        <f t="shared" si="6"/>
        <v>03수도권 IT 03</v>
      </c>
    </row>
    <row r="9" spans="1:28" ht="33" customHeight="1">
      <c r="A9" s="26" t="s">
        <v>256</v>
      </c>
      <c r="B9" s="23" t="s">
        <v>44</v>
      </c>
      <c r="C9" s="23" t="s">
        <v>45</v>
      </c>
      <c r="D9" s="28" t="s">
        <v>46</v>
      </c>
      <c r="E9" s="23" t="s">
        <v>39</v>
      </c>
      <c r="F9" s="25" t="s">
        <v>695</v>
      </c>
      <c r="G9" s="36" t="s">
        <v>256</v>
      </c>
      <c r="H9" s="36"/>
      <c r="I9" s="36"/>
      <c r="J9" s="36" t="s">
        <v>259</v>
      </c>
      <c r="K9" s="41" t="s">
        <v>565</v>
      </c>
      <c r="L9" s="42" t="s">
        <v>554</v>
      </c>
      <c r="M9" s="36" t="s">
        <v>555</v>
      </c>
      <c r="N9" s="36" t="s">
        <v>541</v>
      </c>
      <c r="O9" s="44" t="s">
        <v>573</v>
      </c>
      <c r="P9" s="36" t="s">
        <v>39</v>
      </c>
      <c r="Q9" s="36" t="s">
        <v>832</v>
      </c>
      <c r="R9" s="36" t="str">
        <f t="shared" si="0"/>
        <v>수도권 IT 04</v>
      </c>
      <c r="S9" s="31" t="str">
        <f>TEXT(VLOOKUP(F9, '10.29_IT'!$E$6:$N$108, 10, FALSE), "HH:MM")</f>
        <v>10:00</v>
      </c>
      <c r="T9" s="31" t="str">
        <f t="shared" si="1"/>
        <v>10:15</v>
      </c>
      <c r="U9" s="138" t="str">
        <f t="shared" si="3"/>
        <v>10월29일(화)</v>
      </c>
      <c r="V9" s="78" t="str">
        <f t="shared" si="4"/>
        <v>1조</v>
      </c>
      <c r="W9" s="78" t="s">
        <v>695</v>
      </c>
      <c r="X9" s="78" t="str">
        <f>TEXT(VLOOKUP(F9, '10.29_IT'!$F$5:$N$108, 9, FALSE), "HH:MM")</f>
        <v>10:20</v>
      </c>
      <c r="Y9" s="78" t="str">
        <f t="shared" si="2"/>
        <v>10:35</v>
      </c>
      <c r="Z9" s="78"/>
      <c r="AA9" s="27" t="str">
        <f t="shared" si="5"/>
        <v>04</v>
      </c>
      <c r="AB9" s="27" t="str">
        <f t="shared" si="6"/>
        <v>04수도권 IT 04</v>
      </c>
    </row>
    <row r="10" spans="1:28" ht="33" customHeight="1">
      <c r="A10" s="26" t="s">
        <v>260</v>
      </c>
      <c r="B10" s="23" t="s">
        <v>44</v>
      </c>
      <c r="C10" s="23" t="s">
        <v>45</v>
      </c>
      <c r="D10" s="28" t="s">
        <v>46</v>
      </c>
      <c r="E10" s="23" t="s">
        <v>39</v>
      </c>
      <c r="F10" s="25" t="s">
        <v>700</v>
      </c>
      <c r="G10" s="36" t="s">
        <v>260</v>
      </c>
      <c r="H10" s="36"/>
      <c r="I10" s="36"/>
      <c r="J10" s="36" t="s">
        <v>263</v>
      </c>
      <c r="K10" s="41" t="s">
        <v>565</v>
      </c>
      <c r="L10" s="42" t="s">
        <v>556</v>
      </c>
      <c r="M10" s="36" t="s">
        <v>555</v>
      </c>
      <c r="N10" s="36" t="s">
        <v>542</v>
      </c>
      <c r="O10" s="44" t="s">
        <v>578</v>
      </c>
      <c r="P10" s="36" t="s">
        <v>819</v>
      </c>
      <c r="Q10" s="36" t="s">
        <v>832</v>
      </c>
      <c r="R10" s="36" t="str">
        <f t="shared" si="0"/>
        <v>수도권 IT 05</v>
      </c>
      <c r="S10" s="31" t="str">
        <f>TEXT(VLOOKUP(F10, '10.29_IT'!$E$6:$N$108, 10, FALSE), "HH:MM")</f>
        <v>10:20</v>
      </c>
      <c r="T10" s="31" t="str">
        <f t="shared" si="1"/>
        <v>10:35</v>
      </c>
      <c r="U10" s="138" t="str">
        <f t="shared" si="3"/>
        <v>10월29일(화)</v>
      </c>
      <c r="V10" s="78" t="str">
        <f t="shared" si="4"/>
        <v>1조</v>
      </c>
      <c r="W10" s="78" t="s">
        <v>700</v>
      </c>
      <c r="X10" s="78" t="str">
        <f>TEXT(VLOOKUP(F10, '10.29_IT'!$F$5:$N$108, 9, FALSE), "HH:MM")</f>
        <v>10:40</v>
      </c>
      <c r="Y10" s="78" t="str">
        <f t="shared" si="2"/>
        <v>10:55</v>
      </c>
      <c r="Z10" s="78"/>
      <c r="AA10" s="27" t="str">
        <f t="shared" si="5"/>
        <v>05</v>
      </c>
      <c r="AB10" s="27" t="str">
        <f t="shared" si="6"/>
        <v>05수도권 IT 05</v>
      </c>
    </row>
    <row r="11" spans="1:28" ht="33" customHeight="1">
      <c r="A11" s="26" t="s">
        <v>264</v>
      </c>
      <c r="B11" s="23" t="s">
        <v>44</v>
      </c>
      <c r="C11" s="23" t="s">
        <v>45</v>
      </c>
      <c r="D11" s="28" t="s">
        <v>46</v>
      </c>
      <c r="E11" s="23" t="s">
        <v>39</v>
      </c>
      <c r="F11" s="25" t="s">
        <v>701</v>
      </c>
      <c r="G11" s="36" t="s">
        <v>264</v>
      </c>
      <c r="H11" s="36"/>
      <c r="I11" s="36"/>
      <c r="J11" s="36" t="s">
        <v>267</v>
      </c>
      <c r="K11" s="41" t="s">
        <v>565</v>
      </c>
      <c r="L11" s="42" t="s">
        <v>556</v>
      </c>
      <c r="M11" s="36" t="s">
        <v>555</v>
      </c>
      <c r="N11" s="36" t="s">
        <v>542</v>
      </c>
      <c r="O11" s="44" t="s">
        <v>579</v>
      </c>
      <c r="P11" s="36" t="s">
        <v>819</v>
      </c>
      <c r="Q11" s="36" t="s">
        <v>832</v>
      </c>
      <c r="R11" s="36" t="str">
        <f t="shared" si="0"/>
        <v>수도권 IT 06</v>
      </c>
      <c r="S11" s="31" t="str">
        <f>TEXT(VLOOKUP(F11, '10.29_IT'!$E$6:$N$108, 10, FALSE), "HH:MM")</f>
        <v>10:40</v>
      </c>
      <c r="T11" s="31" t="str">
        <f t="shared" si="1"/>
        <v>10:55</v>
      </c>
      <c r="U11" s="138" t="str">
        <f t="shared" si="3"/>
        <v>10월29일(화)</v>
      </c>
      <c r="V11" s="78" t="str">
        <f t="shared" si="4"/>
        <v>1조</v>
      </c>
      <c r="W11" s="78" t="s">
        <v>701</v>
      </c>
      <c r="X11" s="78" t="str">
        <f>TEXT(VLOOKUP(F11, '10.29_IT'!$F$5:$N$108, 9, FALSE), "HH:MM")</f>
        <v>11:00</v>
      </c>
      <c r="Y11" s="78" t="str">
        <f t="shared" si="2"/>
        <v>11:15</v>
      </c>
      <c r="Z11" s="78"/>
      <c r="AA11" s="27" t="str">
        <f t="shared" si="5"/>
        <v>06</v>
      </c>
      <c r="AB11" s="27" t="str">
        <f t="shared" si="6"/>
        <v>06수도권 IT 06</v>
      </c>
    </row>
    <row r="12" spans="1:28" ht="33" customHeight="1">
      <c r="A12" s="26" t="s">
        <v>268</v>
      </c>
      <c r="B12" s="23" t="s">
        <v>44</v>
      </c>
      <c r="C12" s="23" t="s">
        <v>45</v>
      </c>
      <c r="D12" s="28" t="s">
        <v>46</v>
      </c>
      <c r="E12" s="23" t="s">
        <v>39</v>
      </c>
      <c r="F12" s="25" t="s">
        <v>702</v>
      </c>
      <c r="G12" s="36" t="s">
        <v>268</v>
      </c>
      <c r="H12" s="36"/>
      <c r="I12" s="36"/>
      <c r="J12" s="36" t="s">
        <v>271</v>
      </c>
      <c r="K12" s="41" t="s">
        <v>565</v>
      </c>
      <c r="L12" s="42" t="s">
        <v>556</v>
      </c>
      <c r="M12" s="36" t="s">
        <v>555</v>
      </c>
      <c r="N12" s="36" t="s">
        <v>542</v>
      </c>
      <c r="O12" s="44" t="s">
        <v>580</v>
      </c>
      <c r="P12" s="36" t="s">
        <v>819</v>
      </c>
      <c r="Q12" s="36" t="s">
        <v>832</v>
      </c>
      <c r="R12" s="36" t="str">
        <f t="shared" si="0"/>
        <v>수도권 IT 07</v>
      </c>
      <c r="S12" s="31" t="str">
        <f>TEXT(VLOOKUP(F12, '10.29_IT'!$E$6:$N$108, 10, FALSE), "HH:MM")</f>
        <v>11:00</v>
      </c>
      <c r="T12" s="31" t="str">
        <f t="shared" si="1"/>
        <v>11:15</v>
      </c>
      <c r="U12" s="138" t="str">
        <f t="shared" si="3"/>
        <v>10월29일(화)</v>
      </c>
      <c r="V12" s="78" t="str">
        <f t="shared" si="4"/>
        <v>1조</v>
      </c>
      <c r="W12" s="78" t="s">
        <v>702</v>
      </c>
      <c r="X12" s="78" t="str">
        <f>TEXT(VLOOKUP(F12, '10.29_IT'!$F$5:$N$108, 9, FALSE), "HH:MM")</f>
        <v>11:20</v>
      </c>
      <c r="Y12" s="78" t="str">
        <f t="shared" si="2"/>
        <v>11:35</v>
      </c>
      <c r="Z12" s="78"/>
      <c r="AA12" s="27" t="str">
        <f t="shared" si="5"/>
        <v>07</v>
      </c>
      <c r="AB12" s="27" t="str">
        <f t="shared" si="6"/>
        <v>07수도권 IT 07</v>
      </c>
    </row>
    <row r="13" spans="1:28" ht="33" customHeight="1">
      <c r="A13" s="26" t="s">
        <v>272</v>
      </c>
      <c r="B13" s="23" t="s">
        <v>44</v>
      </c>
      <c r="C13" s="23" t="s">
        <v>45</v>
      </c>
      <c r="D13" s="28" t="s">
        <v>46</v>
      </c>
      <c r="E13" s="23" t="s">
        <v>39</v>
      </c>
      <c r="F13" s="25" t="s">
        <v>703</v>
      </c>
      <c r="G13" s="36" t="s">
        <v>272</v>
      </c>
      <c r="H13" s="36"/>
      <c r="I13" s="36"/>
      <c r="J13" s="36" t="s">
        <v>275</v>
      </c>
      <c r="K13" s="41" t="s">
        <v>565</v>
      </c>
      <c r="L13" s="42" t="s">
        <v>556</v>
      </c>
      <c r="M13" s="36" t="s">
        <v>555</v>
      </c>
      <c r="N13" s="36" t="s">
        <v>542</v>
      </c>
      <c r="O13" s="44" t="s">
        <v>581</v>
      </c>
      <c r="P13" s="36" t="s">
        <v>819</v>
      </c>
      <c r="Q13" s="36" t="s">
        <v>832</v>
      </c>
      <c r="R13" s="36" t="str">
        <f t="shared" si="0"/>
        <v>수도권 IT 08</v>
      </c>
      <c r="S13" s="31" t="str">
        <f>TEXT(VLOOKUP(F13, '10.29_IT'!$E$6:$N$108, 10, FALSE), "HH:MM")</f>
        <v>11:20</v>
      </c>
      <c r="T13" s="31" t="str">
        <f t="shared" si="1"/>
        <v>11:35</v>
      </c>
      <c r="U13" s="138" t="str">
        <f t="shared" si="3"/>
        <v>10월29일(화)</v>
      </c>
      <c r="V13" s="78" t="str">
        <f t="shared" si="4"/>
        <v>1조</v>
      </c>
      <c r="W13" s="78" t="s">
        <v>703</v>
      </c>
      <c r="X13" s="78" t="str">
        <f>TEXT(VLOOKUP(F13, '10.29_IT'!$F$5:$N$108, 9, FALSE), "HH:MM")</f>
        <v>11:40</v>
      </c>
      <c r="Y13" s="78" t="str">
        <f t="shared" si="2"/>
        <v>11:55</v>
      </c>
      <c r="Z13" s="78"/>
      <c r="AA13" s="27" t="str">
        <f t="shared" si="5"/>
        <v>08</v>
      </c>
      <c r="AB13" s="27" t="str">
        <f t="shared" si="6"/>
        <v>08수도권 IT 08</v>
      </c>
    </row>
    <row r="14" spans="1:28" ht="33" customHeight="1">
      <c r="A14" s="26"/>
      <c r="B14" s="23"/>
      <c r="C14" s="23"/>
      <c r="D14" s="28"/>
      <c r="E14" s="23"/>
      <c r="F14" s="25"/>
      <c r="G14" s="36"/>
      <c r="H14" s="36"/>
      <c r="I14" s="36"/>
      <c r="J14" s="36"/>
      <c r="K14" s="41" t="s">
        <v>565</v>
      </c>
      <c r="L14" s="42"/>
      <c r="M14" s="36"/>
      <c r="N14" s="36"/>
      <c r="O14" s="44"/>
      <c r="P14" s="36"/>
      <c r="Q14" s="36"/>
      <c r="R14" s="36"/>
      <c r="S14" s="31"/>
      <c r="T14" s="31"/>
      <c r="U14" s="471" t="s">
        <v>859</v>
      </c>
      <c r="V14" s="472"/>
      <c r="W14" s="128"/>
      <c r="X14" s="79" t="str">
        <f>Y13</f>
        <v>11:55</v>
      </c>
      <c r="Y14" s="79" t="str">
        <f>X15</f>
        <v>13:40</v>
      </c>
      <c r="Z14" s="79"/>
      <c r="AB14" s="27" t="str">
        <f t="shared" si="6"/>
        <v/>
      </c>
    </row>
    <row r="15" spans="1:28" ht="33" customHeight="1">
      <c r="A15" s="26" t="s">
        <v>276</v>
      </c>
      <c r="B15" s="23" t="s">
        <v>44</v>
      </c>
      <c r="C15" s="23" t="s">
        <v>45</v>
      </c>
      <c r="D15" s="28" t="s">
        <v>46</v>
      </c>
      <c r="E15" s="23" t="s">
        <v>39</v>
      </c>
      <c r="F15" s="25" t="s">
        <v>708</v>
      </c>
      <c r="G15" s="36" t="s">
        <v>276</v>
      </c>
      <c r="H15" s="36"/>
      <c r="I15" s="36"/>
      <c r="J15" s="36" t="s">
        <v>279</v>
      </c>
      <c r="K15" s="41" t="s">
        <v>565</v>
      </c>
      <c r="L15" s="42" t="s">
        <v>557</v>
      </c>
      <c r="M15" s="36" t="s">
        <v>555</v>
      </c>
      <c r="N15" s="36" t="s">
        <v>543</v>
      </c>
      <c r="O15" s="44" t="s">
        <v>586</v>
      </c>
      <c r="P15" s="36" t="s">
        <v>819</v>
      </c>
      <c r="Q15" s="36" t="s">
        <v>832</v>
      </c>
      <c r="R15" s="36" t="str">
        <f>F15</f>
        <v>수도권 IT 09</v>
      </c>
      <c r="S15" s="31" t="str">
        <f>TEXT(VLOOKUP(F15, '10.29_IT'!$E$6:$N$108, 10, FALSE), "HH:MM")</f>
        <v>13:20</v>
      </c>
      <c r="T15" s="31" t="str">
        <f>TEXT(S15+TIME(0, 15, 0), "HH:MM")</f>
        <v>13:35</v>
      </c>
      <c r="U15" s="138" t="str">
        <f t="shared" ref="U15:U17" si="7">K15</f>
        <v>10월29일(화)</v>
      </c>
      <c r="V15" s="78" t="str">
        <f t="shared" ref="V15:V17" si="8">LEFT(M15, 2)</f>
        <v>1조</v>
      </c>
      <c r="W15" s="78" t="s">
        <v>708</v>
      </c>
      <c r="X15" s="78" t="str">
        <f>TEXT(VLOOKUP(F15, '10.29_IT'!$F$5:$N$108, 9, FALSE), "HH:MM")</f>
        <v>13:40</v>
      </c>
      <c r="Y15" s="78" t="str">
        <f>TEXT(X15+TIME(0, 15, 0), "HH:MM")</f>
        <v>13:55</v>
      </c>
      <c r="Z15" s="78"/>
      <c r="AA15" s="27" t="str">
        <f>IF(EXACT(F15,F14), "01", TEXT(AA13+1, "00"))</f>
        <v>09</v>
      </c>
      <c r="AB15" s="27" t="str">
        <f t="shared" si="6"/>
        <v>09수도권 IT 09</v>
      </c>
    </row>
    <row r="16" spans="1:28" ht="33" customHeight="1">
      <c r="A16" s="26" t="s">
        <v>280</v>
      </c>
      <c r="B16" s="23" t="s">
        <v>44</v>
      </c>
      <c r="C16" s="23" t="s">
        <v>45</v>
      </c>
      <c r="D16" s="28" t="s">
        <v>46</v>
      </c>
      <c r="E16" s="23" t="s">
        <v>39</v>
      </c>
      <c r="F16" s="25" t="s">
        <v>709</v>
      </c>
      <c r="G16" s="36" t="s">
        <v>280</v>
      </c>
      <c r="H16" s="36"/>
      <c r="I16" s="36"/>
      <c r="J16" s="36" t="s">
        <v>283</v>
      </c>
      <c r="K16" s="41" t="s">
        <v>565</v>
      </c>
      <c r="L16" s="42" t="s">
        <v>557</v>
      </c>
      <c r="M16" s="36" t="s">
        <v>555</v>
      </c>
      <c r="N16" s="36" t="s">
        <v>543</v>
      </c>
      <c r="O16" s="44" t="s">
        <v>587</v>
      </c>
      <c r="P16" s="36" t="s">
        <v>819</v>
      </c>
      <c r="Q16" s="36" t="s">
        <v>832</v>
      </c>
      <c r="R16" s="36" t="str">
        <f>F16</f>
        <v>수도권 IT 10</v>
      </c>
      <c r="S16" s="31" t="str">
        <f>TEXT(VLOOKUP(F16, '10.29_IT'!$E$6:$N$108, 10, FALSE), "HH:MM")</f>
        <v>13:40</v>
      </c>
      <c r="T16" s="31" t="str">
        <f>TEXT(S16+TIME(0, 15, 0), "HH:MM")</f>
        <v>13:55</v>
      </c>
      <c r="U16" s="138" t="str">
        <f t="shared" si="7"/>
        <v>10월29일(화)</v>
      </c>
      <c r="V16" s="78" t="str">
        <f t="shared" si="8"/>
        <v>1조</v>
      </c>
      <c r="W16" s="78" t="s">
        <v>709</v>
      </c>
      <c r="X16" s="78" t="str">
        <f>TEXT(VLOOKUP(F16, '10.29_IT'!$F$5:$N$108, 9, FALSE), "HH:MM")</f>
        <v>14:00</v>
      </c>
      <c r="Y16" s="78" t="str">
        <f>TEXT(X16+TIME(0, 15, 0), "HH:MM")</f>
        <v>14:15</v>
      </c>
      <c r="Z16" s="78"/>
      <c r="AA16" s="27" t="str">
        <f>IF(EXACT(F16,F15), "01", TEXT(AA15+1, "00"))</f>
        <v>10</v>
      </c>
      <c r="AB16" s="27" t="str">
        <f t="shared" si="6"/>
        <v>10수도권 IT 10</v>
      </c>
    </row>
    <row r="17" spans="1:28" ht="33" customHeight="1">
      <c r="A17" s="26" t="s">
        <v>284</v>
      </c>
      <c r="B17" s="23" t="s">
        <v>44</v>
      </c>
      <c r="C17" s="23" t="s">
        <v>45</v>
      </c>
      <c r="D17" s="28" t="s">
        <v>46</v>
      </c>
      <c r="E17" s="23" t="s">
        <v>41</v>
      </c>
      <c r="F17" s="25" t="s">
        <v>710</v>
      </c>
      <c r="G17" s="36" t="s">
        <v>284</v>
      </c>
      <c r="H17" s="36"/>
      <c r="I17" s="36"/>
      <c r="J17" s="36" t="s">
        <v>287</v>
      </c>
      <c r="K17" s="41" t="s">
        <v>565</v>
      </c>
      <c r="L17" s="42" t="s">
        <v>557</v>
      </c>
      <c r="M17" s="36" t="s">
        <v>555</v>
      </c>
      <c r="N17" s="36" t="s">
        <v>543</v>
      </c>
      <c r="O17" s="44" t="s">
        <v>588</v>
      </c>
      <c r="P17" s="36" t="s">
        <v>41</v>
      </c>
      <c r="Q17" s="36" t="s">
        <v>832</v>
      </c>
      <c r="R17" s="36" t="str">
        <f>F17</f>
        <v>수도권 IT 11</v>
      </c>
      <c r="S17" s="31" t="str">
        <f>TEXT(VLOOKUP(F17, '10.29_IT'!$E$6:$N$108, 10, FALSE), "HH:MM")</f>
        <v>14:00</v>
      </c>
      <c r="T17" s="31" t="str">
        <f>TEXT(S17+TIME(0, 15, 0), "HH:MM")</f>
        <v>14:15</v>
      </c>
      <c r="U17" s="138" t="str">
        <f t="shared" si="7"/>
        <v>10월29일(화)</v>
      </c>
      <c r="V17" s="78" t="str">
        <f t="shared" si="8"/>
        <v>1조</v>
      </c>
      <c r="W17" s="78" t="s">
        <v>710</v>
      </c>
      <c r="X17" s="78" t="str">
        <f>TEXT(VLOOKUP(F17, '10.29_IT'!$F$5:$N$108, 9, FALSE), "HH:MM")</f>
        <v>14:20</v>
      </c>
      <c r="Y17" s="78" t="str">
        <f>TEXT(X17+TIME(0, 15, 0), "HH:MM")</f>
        <v>14:35</v>
      </c>
      <c r="Z17" s="78"/>
      <c r="AA17" s="27" t="str">
        <f t="shared" ref="AA17:AA80" si="9">IF(EXACT(F17,F16), "01", TEXT(AA16+1, "00"))</f>
        <v>11</v>
      </c>
      <c r="AB17" s="27" t="str">
        <f t="shared" si="6"/>
        <v>11수도권 IT 11</v>
      </c>
    </row>
    <row r="18" spans="1:28" ht="33" customHeight="1">
      <c r="A18" s="26"/>
      <c r="B18" s="23"/>
      <c r="C18" s="23"/>
      <c r="D18" s="28"/>
      <c r="E18" s="23"/>
      <c r="F18" s="25"/>
      <c r="G18" s="36"/>
      <c r="H18" s="36"/>
      <c r="I18" s="36"/>
      <c r="J18" s="36"/>
      <c r="K18" s="41" t="s">
        <v>565</v>
      </c>
      <c r="L18" s="42"/>
      <c r="M18" s="36"/>
      <c r="N18" s="36"/>
      <c r="O18" s="44"/>
      <c r="P18" s="36"/>
      <c r="Q18" s="36"/>
      <c r="R18" s="36"/>
      <c r="S18" s="31"/>
      <c r="T18" s="31"/>
      <c r="U18" s="479" t="s">
        <v>16</v>
      </c>
      <c r="V18" s="480"/>
      <c r="W18" s="128"/>
      <c r="X18" s="79" t="str">
        <f>Y17</f>
        <v>14:35</v>
      </c>
      <c r="Y18" s="79" t="str">
        <f>X19</f>
        <v>15:05</v>
      </c>
      <c r="Z18" s="79"/>
      <c r="AB18" s="27" t="str">
        <f t="shared" si="6"/>
        <v/>
      </c>
    </row>
    <row r="19" spans="1:28" ht="33" customHeight="1">
      <c r="A19" s="26" t="s">
        <v>518</v>
      </c>
      <c r="B19" s="23" t="s">
        <v>56</v>
      </c>
      <c r="C19" s="23" t="s">
        <v>57</v>
      </c>
      <c r="D19" s="28" t="s">
        <v>58</v>
      </c>
      <c r="E19" s="23" t="s">
        <v>39</v>
      </c>
      <c r="F19" s="25" t="s">
        <v>719</v>
      </c>
      <c r="G19" s="36" t="s">
        <v>518</v>
      </c>
      <c r="H19" s="36"/>
      <c r="I19" s="36"/>
      <c r="J19" s="36" t="s">
        <v>521</v>
      </c>
      <c r="K19" s="41" t="s">
        <v>565</v>
      </c>
      <c r="L19" s="42" t="s">
        <v>558</v>
      </c>
      <c r="M19" s="36" t="s">
        <v>555</v>
      </c>
      <c r="N19" s="36" t="s">
        <v>17</v>
      </c>
      <c r="O19" s="44" t="s">
        <v>597</v>
      </c>
      <c r="P19" s="36" t="s">
        <v>39</v>
      </c>
      <c r="Q19" s="36" t="s">
        <v>832</v>
      </c>
      <c r="R19" s="36" t="str">
        <f t="shared" ref="R19:R31" si="10">F19</f>
        <v>고교IT 01</v>
      </c>
      <c r="S19" s="31" t="str">
        <f>TEXT(VLOOKUP(F19, '10.29_IT'!$E$6:$N$108, 10, FALSE), "HH:MM")</f>
        <v>14:45</v>
      </c>
      <c r="T19" s="31" t="str">
        <f t="shared" ref="T19:T31" si="11">TEXT(S19+TIME(0, 15, 0), "HH:MM")</f>
        <v>15:00</v>
      </c>
      <c r="U19" s="138" t="str">
        <f t="shared" ref="U19:U31" si="12">K19</f>
        <v>10월29일(화)</v>
      </c>
      <c r="V19" s="78" t="str">
        <f t="shared" ref="V19:V31" si="13">LEFT(M19, 2)</f>
        <v>1조</v>
      </c>
      <c r="W19" s="78" t="s">
        <v>719</v>
      </c>
      <c r="X19" s="78" t="str">
        <f>TEXT(VLOOKUP(F19, '10.29_IT'!$F$5:$N$108, 9, FALSE), "HH:MM")</f>
        <v>15:05</v>
      </c>
      <c r="Y19" s="78" t="str">
        <f t="shared" ref="Y19:Y31" si="14">TEXT(X19+TIME(0, 15, 0), "HH:MM")</f>
        <v>15:20</v>
      </c>
      <c r="Z19" s="78"/>
      <c r="AA19" s="27" t="str">
        <f>IF(EXACT(F19,F18), "01", TEXT(AA17+1, "00"))</f>
        <v>12</v>
      </c>
      <c r="AB19" s="27" t="str">
        <f t="shared" si="6"/>
        <v>12고교IT 01</v>
      </c>
    </row>
    <row r="20" spans="1:28" ht="33" customHeight="1">
      <c r="A20" s="26" t="s">
        <v>522</v>
      </c>
      <c r="B20" s="23" t="s">
        <v>56</v>
      </c>
      <c r="C20" s="23" t="s">
        <v>57</v>
      </c>
      <c r="D20" s="28" t="s">
        <v>58</v>
      </c>
      <c r="E20" s="23" t="s">
        <v>39</v>
      </c>
      <c r="F20" s="25" t="s">
        <v>810</v>
      </c>
      <c r="G20" s="36" t="s">
        <v>522</v>
      </c>
      <c r="H20" s="36"/>
      <c r="I20" s="36"/>
      <c r="J20" s="36" t="s">
        <v>525</v>
      </c>
      <c r="K20" s="41" t="s">
        <v>565</v>
      </c>
      <c r="L20" s="42" t="s">
        <v>558</v>
      </c>
      <c r="M20" s="36" t="s">
        <v>555</v>
      </c>
      <c r="N20" s="36" t="s">
        <v>17</v>
      </c>
      <c r="O20" s="44" t="s">
        <v>598</v>
      </c>
      <c r="P20" s="36" t="s">
        <v>39</v>
      </c>
      <c r="Q20" s="36" t="s">
        <v>832</v>
      </c>
      <c r="R20" s="36" t="str">
        <f t="shared" si="10"/>
        <v>고교IT 02</v>
      </c>
      <c r="S20" s="31" t="str">
        <f>TEXT(VLOOKUP(F20, '10.29_IT'!$E$6:$N$108, 10, FALSE), "HH:MM")</f>
        <v>15:05</v>
      </c>
      <c r="T20" s="31" t="str">
        <f t="shared" si="11"/>
        <v>15:20</v>
      </c>
      <c r="U20" s="138" t="str">
        <f t="shared" si="12"/>
        <v>10월29일(화)</v>
      </c>
      <c r="V20" s="78" t="str">
        <f t="shared" si="13"/>
        <v>1조</v>
      </c>
      <c r="W20" s="78" t="s">
        <v>810</v>
      </c>
      <c r="X20" s="78" t="str">
        <f>TEXT(VLOOKUP(F20, '10.29_IT'!$F$5:$N$108, 9, FALSE), "HH:MM")</f>
        <v>15:25</v>
      </c>
      <c r="Y20" s="78" t="str">
        <f t="shared" si="14"/>
        <v>15:40</v>
      </c>
      <c r="Z20" s="78"/>
      <c r="AA20" s="27" t="str">
        <f t="shared" si="9"/>
        <v>13</v>
      </c>
      <c r="AB20" s="27" t="str">
        <f t="shared" si="6"/>
        <v>13고교IT 02</v>
      </c>
    </row>
    <row r="21" spans="1:28" ht="33" customHeight="1">
      <c r="A21" s="26" t="s">
        <v>526</v>
      </c>
      <c r="B21" s="23" t="s">
        <v>56</v>
      </c>
      <c r="C21" s="23" t="s">
        <v>57</v>
      </c>
      <c r="D21" s="28" t="s">
        <v>58</v>
      </c>
      <c r="E21" s="23" t="s">
        <v>39</v>
      </c>
      <c r="F21" s="25" t="s">
        <v>811</v>
      </c>
      <c r="G21" s="36" t="s">
        <v>526</v>
      </c>
      <c r="H21" s="36"/>
      <c r="I21" s="36"/>
      <c r="J21" s="36" t="s">
        <v>529</v>
      </c>
      <c r="K21" s="41" t="s">
        <v>565</v>
      </c>
      <c r="L21" s="42" t="s">
        <v>558</v>
      </c>
      <c r="M21" s="36" t="s">
        <v>555</v>
      </c>
      <c r="N21" s="36" t="s">
        <v>17</v>
      </c>
      <c r="O21" s="44" t="s">
        <v>599</v>
      </c>
      <c r="P21" s="36" t="s">
        <v>824</v>
      </c>
      <c r="Q21" s="36" t="s">
        <v>832</v>
      </c>
      <c r="R21" s="36" t="str">
        <f t="shared" si="10"/>
        <v>고교IT 03</v>
      </c>
      <c r="S21" s="31" t="str">
        <f>TEXT(VLOOKUP(F21, '10.29_IT'!$E$6:$N$108, 10, FALSE), "HH:MM")</f>
        <v>15:25</v>
      </c>
      <c r="T21" s="31" t="str">
        <f t="shared" si="11"/>
        <v>15:40</v>
      </c>
      <c r="U21" s="138" t="str">
        <f t="shared" si="12"/>
        <v>10월29일(화)</v>
      </c>
      <c r="V21" s="78" t="str">
        <f t="shared" si="13"/>
        <v>1조</v>
      </c>
      <c r="W21" s="78" t="s">
        <v>811</v>
      </c>
      <c r="X21" s="78" t="str">
        <f>TEXT(VLOOKUP(F21, '10.29_IT'!$F$5:$N$108, 9, FALSE), "HH:MM")</f>
        <v>15:45</v>
      </c>
      <c r="Y21" s="78" t="str">
        <f t="shared" si="14"/>
        <v>16:00</v>
      </c>
      <c r="Z21" s="78"/>
      <c r="AA21" s="27" t="str">
        <f t="shared" si="9"/>
        <v>14</v>
      </c>
      <c r="AB21" s="27" t="str">
        <f t="shared" si="6"/>
        <v>14고교IT 03</v>
      </c>
    </row>
    <row r="22" spans="1:28" ht="33" customHeight="1">
      <c r="A22" s="26" t="s">
        <v>530</v>
      </c>
      <c r="B22" s="23" t="s">
        <v>56</v>
      </c>
      <c r="C22" s="23" t="s">
        <v>57</v>
      </c>
      <c r="D22" s="28" t="s">
        <v>58</v>
      </c>
      <c r="E22" s="23" t="s">
        <v>41</v>
      </c>
      <c r="F22" s="25" t="s">
        <v>812</v>
      </c>
      <c r="G22" s="36" t="s">
        <v>530</v>
      </c>
      <c r="H22" s="36"/>
      <c r="I22" s="36"/>
      <c r="J22" s="36" t="s">
        <v>533</v>
      </c>
      <c r="K22" s="41" t="s">
        <v>565</v>
      </c>
      <c r="L22" s="42" t="s">
        <v>558</v>
      </c>
      <c r="M22" s="36" t="s">
        <v>555</v>
      </c>
      <c r="N22" s="36" t="s">
        <v>17</v>
      </c>
      <c r="O22" s="44" t="s">
        <v>600</v>
      </c>
      <c r="P22" s="36" t="s">
        <v>821</v>
      </c>
      <c r="Q22" s="36" t="s">
        <v>832</v>
      </c>
      <c r="R22" s="36" t="str">
        <f t="shared" si="10"/>
        <v>고교IT 04</v>
      </c>
      <c r="S22" s="31" t="str">
        <f>TEXT(VLOOKUP(F22, '10.29_IT'!$E$6:$N$108, 10, FALSE), "HH:MM")</f>
        <v>15:45</v>
      </c>
      <c r="T22" s="31" t="str">
        <f t="shared" si="11"/>
        <v>16:00</v>
      </c>
      <c r="U22" s="138" t="str">
        <f t="shared" si="12"/>
        <v>10월29일(화)</v>
      </c>
      <c r="V22" s="78" t="str">
        <f t="shared" si="13"/>
        <v>1조</v>
      </c>
      <c r="W22" s="78" t="s">
        <v>812</v>
      </c>
      <c r="X22" s="78" t="str">
        <f>TEXT(VLOOKUP(F22, '10.29_IT'!$F$5:$N$108, 9, FALSE), "HH:MM")</f>
        <v>16:05</v>
      </c>
      <c r="Y22" s="78" t="str">
        <f t="shared" si="14"/>
        <v>16:20</v>
      </c>
      <c r="Z22" s="78"/>
      <c r="AA22" s="27" t="str">
        <f t="shared" si="9"/>
        <v>15</v>
      </c>
      <c r="AB22" s="27" t="str">
        <f t="shared" si="6"/>
        <v>15고교IT 04</v>
      </c>
    </row>
    <row r="23" spans="1:28" ht="33" customHeight="1">
      <c r="A23" s="26" t="s">
        <v>534</v>
      </c>
      <c r="B23" s="23" t="s">
        <v>56</v>
      </c>
      <c r="C23" s="23" t="s">
        <v>57</v>
      </c>
      <c r="D23" s="28" t="s">
        <v>58</v>
      </c>
      <c r="E23" s="23" t="s">
        <v>41</v>
      </c>
      <c r="F23" s="25" t="s">
        <v>813</v>
      </c>
      <c r="G23" s="36" t="s">
        <v>534</v>
      </c>
      <c r="H23" s="36"/>
      <c r="I23" s="36"/>
      <c r="J23" s="36" t="s">
        <v>537</v>
      </c>
      <c r="K23" s="41" t="s">
        <v>565</v>
      </c>
      <c r="L23" s="42" t="s">
        <v>558</v>
      </c>
      <c r="M23" s="36" t="s">
        <v>555</v>
      </c>
      <c r="N23" s="36" t="s">
        <v>17</v>
      </c>
      <c r="O23" s="44" t="s">
        <v>601</v>
      </c>
      <c r="P23" s="36" t="s">
        <v>41</v>
      </c>
      <c r="Q23" s="36" t="s">
        <v>832</v>
      </c>
      <c r="R23" s="36" t="str">
        <f t="shared" si="10"/>
        <v>고교IT 05</v>
      </c>
      <c r="S23" s="31" t="str">
        <f>TEXT(VLOOKUP(F23, '10.29_IT'!$E$6:$N$108, 10, FALSE), "HH:MM")</f>
        <v>16:05</v>
      </c>
      <c r="T23" s="31" t="str">
        <f t="shared" si="11"/>
        <v>16:20</v>
      </c>
      <c r="U23" s="138" t="str">
        <f t="shared" si="12"/>
        <v>10월29일(화)</v>
      </c>
      <c r="V23" s="78" t="str">
        <f t="shared" si="13"/>
        <v>1조</v>
      </c>
      <c r="W23" s="78" t="s">
        <v>813</v>
      </c>
      <c r="X23" s="78" t="str">
        <f>TEXT(VLOOKUP(F23, '10.29_IT'!$F$5:$N$108, 9, FALSE), "HH:MM")</f>
        <v>16:25</v>
      </c>
      <c r="Y23" s="78" t="str">
        <f t="shared" si="14"/>
        <v>16:40</v>
      </c>
      <c r="Z23" s="78"/>
      <c r="AA23" s="27" t="str">
        <f t="shared" si="9"/>
        <v>16</v>
      </c>
      <c r="AB23" s="27" t="str">
        <f t="shared" si="6"/>
        <v>16고교IT 05</v>
      </c>
    </row>
    <row r="24" spans="1:28" ht="30" customHeight="1">
      <c r="A24" s="26" t="s">
        <v>168</v>
      </c>
      <c r="B24" s="23" t="s">
        <v>42</v>
      </c>
      <c r="C24" s="23" t="s">
        <v>43</v>
      </c>
      <c r="D24" s="28" t="s">
        <v>40</v>
      </c>
      <c r="E24" s="23" t="s">
        <v>39</v>
      </c>
      <c r="F24" s="25" t="s">
        <v>722</v>
      </c>
      <c r="G24" s="36" t="s">
        <v>168</v>
      </c>
      <c r="H24" s="36"/>
      <c r="I24" s="36"/>
      <c r="J24" s="36" t="s">
        <v>171</v>
      </c>
      <c r="K24" s="31" t="s">
        <v>566</v>
      </c>
      <c r="L24" s="37" t="s">
        <v>554</v>
      </c>
      <c r="M24" s="36" t="s">
        <v>546</v>
      </c>
      <c r="N24" s="36" t="s">
        <v>541</v>
      </c>
      <c r="O24" s="44" t="s">
        <v>604</v>
      </c>
      <c r="P24" s="36" t="s">
        <v>39</v>
      </c>
      <c r="Q24" s="36" t="s">
        <v>832</v>
      </c>
      <c r="R24" s="36" t="str">
        <f t="shared" si="10"/>
        <v>수도권 경영 01</v>
      </c>
      <c r="S24" s="31" t="str">
        <f>TEXT(VLOOKUP(F24, '10.30_일반경영'!$E$6:$N$99, 10, FALSE), "HH:MM")</f>
        <v>09:00</v>
      </c>
      <c r="T24" s="31" t="str">
        <f t="shared" si="11"/>
        <v>09:15</v>
      </c>
      <c r="U24" s="138" t="str">
        <f t="shared" si="12"/>
        <v>10월30일(수)</v>
      </c>
      <c r="V24" s="78" t="str">
        <f t="shared" si="13"/>
        <v>1조</v>
      </c>
      <c r="W24" s="78" t="s">
        <v>722</v>
      </c>
      <c r="X24" s="78" t="str">
        <f>TEXT(VLOOKUP(F24, '10.30_일반경영'!$F$6:$N$105, 9, FALSE), "HH:MM")</f>
        <v>09:20</v>
      </c>
      <c r="Y24" s="78" t="str">
        <f t="shared" si="14"/>
        <v>09:35</v>
      </c>
      <c r="Z24" s="78"/>
      <c r="AA24" s="83" t="s">
        <v>867</v>
      </c>
      <c r="AB24" s="27" t="str">
        <f t="shared" ref="AB24:AB70" si="15">AA24&amp;"-"&amp;U24&amp;W24</f>
        <v>01-10월30일(수)수도권 경영 01</v>
      </c>
    </row>
    <row r="25" spans="1:28" ht="30" customHeight="1">
      <c r="A25" s="26" t="s">
        <v>172</v>
      </c>
      <c r="B25" s="23" t="s">
        <v>42</v>
      </c>
      <c r="C25" s="23" t="s">
        <v>43</v>
      </c>
      <c r="D25" s="28" t="s">
        <v>40</v>
      </c>
      <c r="E25" s="23" t="s">
        <v>39</v>
      </c>
      <c r="F25" s="25" t="s">
        <v>723</v>
      </c>
      <c r="G25" s="36" t="s">
        <v>172</v>
      </c>
      <c r="H25" s="36"/>
      <c r="I25" s="36"/>
      <c r="J25" s="36" t="s">
        <v>175</v>
      </c>
      <c r="K25" s="31" t="s">
        <v>566</v>
      </c>
      <c r="L25" s="37" t="s">
        <v>554</v>
      </c>
      <c r="M25" s="36" t="s">
        <v>546</v>
      </c>
      <c r="N25" s="36" t="s">
        <v>541</v>
      </c>
      <c r="O25" s="44" t="s">
        <v>605</v>
      </c>
      <c r="P25" s="36" t="s">
        <v>39</v>
      </c>
      <c r="Q25" s="36" t="s">
        <v>832</v>
      </c>
      <c r="R25" s="36" t="str">
        <f t="shared" si="10"/>
        <v>수도권 경영 02</v>
      </c>
      <c r="S25" s="31" t="str">
        <f>TEXT(VLOOKUP(F25, '10.30_일반경영'!$E$6:$N$99, 10, FALSE), "HH:MM")</f>
        <v>09:20</v>
      </c>
      <c r="T25" s="31" t="str">
        <f t="shared" si="11"/>
        <v>09:35</v>
      </c>
      <c r="U25" s="138" t="str">
        <f t="shared" si="12"/>
        <v>10월30일(수)</v>
      </c>
      <c r="V25" s="78" t="str">
        <f t="shared" si="13"/>
        <v>1조</v>
      </c>
      <c r="W25" s="78" t="s">
        <v>723</v>
      </c>
      <c r="X25" s="78" t="str">
        <f>TEXT(VLOOKUP(F25, '10.30_일반경영'!$F$6:$N$105, 9, FALSE), "HH:MM")</f>
        <v>09:40</v>
      </c>
      <c r="Y25" s="78" t="str">
        <f t="shared" si="14"/>
        <v>09:55</v>
      </c>
      <c r="Z25" s="78"/>
      <c r="AA25" s="27" t="str">
        <f t="shared" si="9"/>
        <v>02</v>
      </c>
      <c r="AB25" s="27" t="str">
        <f t="shared" si="15"/>
        <v>02-10월30일(수)수도권 경영 02</v>
      </c>
    </row>
    <row r="26" spans="1:28" ht="30" customHeight="1">
      <c r="A26" s="26" t="s">
        <v>176</v>
      </c>
      <c r="B26" s="23" t="s">
        <v>42</v>
      </c>
      <c r="C26" s="23" t="s">
        <v>43</v>
      </c>
      <c r="D26" s="28" t="s">
        <v>40</v>
      </c>
      <c r="E26" s="23" t="s">
        <v>39</v>
      </c>
      <c r="F26" s="25" t="s">
        <v>724</v>
      </c>
      <c r="G26" s="36" t="s">
        <v>176</v>
      </c>
      <c r="H26" s="36"/>
      <c r="I26" s="36"/>
      <c r="J26" s="36" t="s">
        <v>179</v>
      </c>
      <c r="K26" s="31" t="s">
        <v>566</v>
      </c>
      <c r="L26" s="37" t="s">
        <v>554</v>
      </c>
      <c r="M26" s="36" t="s">
        <v>546</v>
      </c>
      <c r="N26" s="36" t="s">
        <v>541</v>
      </c>
      <c r="O26" s="44" t="s">
        <v>606</v>
      </c>
      <c r="P26" s="36" t="s">
        <v>39</v>
      </c>
      <c r="Q26" s="36" t="s">
        <v>832</v>
      </c>
      <c r="R26" s="36" t="str">
        <f t="shared" si="10"/>
        <v>수도권 경영 03</v>
      </c>
      <c r="S26" s="31" t="str">
        <f>TEXT(VLOOKUP(F26, '10.30_일반경영'!$E$6:$N$99, 10, FALSE), "HH:MM")</f>
        <v>09:40</v>
      </c>
      <c r="T26" s="31" t="str">
        <f t="shared" si="11"/>
        <v>09:55</v>
      </c>
      <c r="U26" s="138" t="str">
        <f t="shared" si="12"/>
        <v>10월30일(수)</v>
      </c>
      <c r="V26" s="78" t="str">
        <f t="shared" si="13"/>
        <v>1조</v>
      </c>
      <c r="W26" s="78" t="s">
        <v>724</v>
      </c>
      <c r="X26" s="78" t="str">
        <f>TEXT(VLOOKUP(F26, '10.30_일반경영'!$F$6:$N$105, 9, FALSE), "HH:MM")</f>
        <v>10:00</v>
      </c>
      <c r="Y26" s="78" t="str">
        <f t="shared" si="14"/>
        <v>10:15</v>
      </c>
      <c r="Z26" s="78"/>
      <c r="AA26" s="27" t="str">
        <f t="shared" si="9"/>
        <v>03</v>
      </c>
      <c r="AB26" s="27" t="str">
        <f t="shared" si="15"/>
        <v>03-10월30일(수)수도권 경영 03</v>
      </c>
    </row>
    <row r="27" spans="1:28" ht="30" customHeight="1">
      <c r="A27" s="26" t="s">
        <v>180</v>
      </c>
      <c r="B27" s="23" t="s">
        <v>42</v>
      </c>
      <c r="C27" s="23" t="s">
        <v>43</v>
      </c>
      <c r="D27" s="28" t="s">
        <v>40</v>
      </c>
      <c r="E27" s="23" t="s">
        <v>39</v>
      </c>
      <c r="F27" s="25" t="s">
        <v>725</v>
      </c>
      <c r="G27" s="36" t="s">
        <v>180</v>
      </c>
      <c r="H27" s="36"/>
      <c r="I27" s="36"/>
      <c r="J27" s="36" t="s">
        <v>183</v>
      </c>
      <c r="K27" s="31" t="s">
        <v>566</v>
      </c>
      <c r="L27" s="37" t="s">
        <v>554</v>
      </c>
      <c r="M27" s="36" t="s">
        <v>546</v>
      </c>
      <c r="N27" s="36" t="s">
        <v>541</v>
      </c>
      <c r="O27" s="44" t="s">
        <v>607</v>
      </c>
      <c r="P27" s="36" t="s">
        <v>39</v>
      </c>
      <c r="Q27" s="36" t="s">
        <v>832</v>
      </c>
      <c r="R27" s="36" t="str">
        <f t="shared" si="10"/>
        <v>수도권 경영 04</v>
      </c>
      <c r="S27" s="31" t="str">
        <f>TEXT(VLOOKUP(F27, '10.30_일반경영'!$E$6:$N$99, 10, FALSE), "HH:MM")</f>
        <v>10:00</v>
      </c>
      <c r="T27" s="31" t="str">
        <f t="shared" si="11"/>
        <v>10:15</v>
      </c>
      <c r="U27" s="138" t="str">
        <f t="shared" si="12"/>
        <v>10월30일(수)</v>
      </c>
      <c r="V27" s="78" t="str">
        <f t="shared" si="13"/>
        <v>1조</v>
      </c>
      <c r="W27" s="78" t="s">
        <v>725</v>
      </c>
      <c r="X27" s="78" t="str">
        <f>TEXT(VLOOKUP(F27, '10.30_일반경영'!$F$6:$N$105, 9, FALSE), "HH:MM")</f>
        <v>10:20</v>
      </c>
      <c r="Y27" s="78" t="str">
        <f t="shared" si="14"/>
        <v>10:35</v>
      </c>
      <c r="Z27" s="78"/>
      <c r="AA27" s="27" t="str">
        <f t="shared" si="9"/>
        <v>04</v>
      </c>
      <c r="AB27" s="27" t="str">
        <f t="shared" si="15"/>
        <v>04-10월30일(수)수도권 경영 04</v>
      </c>
    </row>
    <row r="28" spans="1:28" ht="30" customHeight="1">
      <c r="A28" s="26" t="s">
        <v>184</v>
      </c>
      <c r="B28" s="23" t="s">
        <v>42</v>
      </c>
      <c r="C28" s="23" t="s">
        <v>43</v>
      </c>
      <c r="D28" s="28" t="s">
        <v>40</v>
      </c>
      <c r="E28" s="23" t="s">
        <v>39</v>
      </c>
      <c r="F28" s="25" t="s">
        <v>730</v>
      </c>
      <c r="G28" s="36" t="s">
        <v>184</v>
      </c>
      <c r="H28" s="36"/>
      <c r="I28" s="36"/>
      <c r="J28" s="36" t="s">
        <v>187</v>
      </c>
      <c r="K28" s="31" t="s">
        <v>566</v>
      </c>
      <c r="L28" s="37" t="s">
        <v>556</v>
      </c>
      <c r="M28" s="36" t="s">
        <v>546</v>
      </c>
      <c r="N28" s="36" t="s">
        <v>542</v>
      </c>
      <c r="O28" s="44" t="s">
        <v>612</v>
      </c>
      <c r="P28" s="36" t="s">
        <v>39</v>
      </c>
      <c r="Q28" s="36" t="s">
        <v>832</v>
      </c>
      <c r="R28" s="36" t="str">
        <f t="shared" si="10"/>
        <v>수도권 경영 05</v>
      </c>
      <c r="S28" s="31" t="str">
        <f>TEXT(VLOOKUP(F28, '10.30_일반경영'!$E$6:$N$99, 10, FALSE), "HH:MM")</f>
        <v>10:20</v>
      </c>
      <c r="T28" s="31" t="str">
        <f t="shared" si="11"/>
        <v>10:35</v>
      </c>
      <c r="U28" s="138" t="str">
        <f t="shared" si="12"/>
        <v>10월30일(수)</v>
      </c>
      <c r="V28" s="78" t="str">
        <f t="shared" si="13"/>
        <v>1조</v>
      </c>
      <c r="W28" s="78" t="s">
        <v>730</v>
      </c>
      <c r="X28" s="78" t="str">
        <f>TEXT(VLOOKUP(F28, '10.30_일반경영'!$F$6:$N$105, 9, FALSE), "HH:MM")</f>
        <v>10:40</v>
      </c>
      <c r="Y28" s="78" t="str">
        <f t="shared" si="14"/>
        <v>10:55</v>
      </c>
      <c r="Z28" s="78"/>
      <c r="AA28" s="27" t="str">
        <f t="shared" si="9"/>
        <v>05</v>
      </c>
      <c r="AB28" s="27" t="str">
        <f t="shared" si="15"/>
        <v>05-10월30일(수)수도권 경영 05</v>
      </c>
    </row>
    <row r="29" spans="1:28" ht="30" customHeight="1">
      <c r="A29" s="26" t="s">
        <v>188</v>
      </c>
      <c r="B29" s="23" t="s">
        <v>42</v>
      </c>
      <c r="C29" s="23" t="s">
        <v>43</v>
      </c>
      <c r="D29" s="28" t="s">
        <v>40</v>
      </c>
      <c r="E29" s="23" t="s">
        <v>39</v>
      </c>
      <c r="F29" s="25" t="s">
        <v>731</v>
      </c>
      <c r="G29" s="36" t="s">
        <v>188</v>
      </c>
      <c r="H29" s="36"/>
      <c r="I29" s="36"/>
      <c r="J29" s="36" t="s">
        <v>191</v>
      </c>
      <c r="K29" s="31" t="s">
        <v>566</v>
      </c>
      <c r="L29" s="37" t="s">
        <v>556</v>
      </c>
      <c r="M29" s="36" t="s">
        <v>546</v>
      </c>
      <c r="N29" s="36" t="s">
        <v>542</v>
      </c>
      <c r="O29" s="44" t="s">
        <v>613</v>
      </c>
      <c r="P29" s="36" t="s">
        <v>39</v>
      </c>
      <c r="Q29" s="36" t="s">
        <v>832</v>
      </c>
      <c r="R29" s="36" t="str">
        <f t="shared" si="10"/>
        <v>수도권 경영 06</v>
      </c>
      <c r="S29" s="31" t="str">
        <f>TEXT(VLOOKUP(F29, '10.30_일반경영'!$E$6:$N$99, 10, FALSE), "HH:MM")</f>
        <v>10:40</v>
      </c>
      <c r="T29" s="31" t="str">
        <f t="shared" si="11"/>
        <v>10:55</v>
      </c>
      <c r="U29" s="138" t="str">
        <f t="shared" si="12"/>
        <v>10월30일(수)</v>
      </c>
      <c r="V29" s="78" t="str">
        <f t="shared" si="13"/>
        <v>1조</v>
      </c>
      <c r="W29" s="78" t="s">
        <v>731</v>
      </c>
      <c r="X29" s="78" t="str">
        <f>TEXT(VLOOKUP(F29, '10.30_일반경영'!$F$6:$N$105, 9, FALSE), "HH:MM")</f>
        <v>11:00</v>
      </c>
      <c r="Y29" s="78" t="str">
        <f t="shared" si="14"/>
        <v>11:15</v>
      </c>
      <c r="Z29" s="78"/>
      <c r="AA29" s="27" t="str">
        <f t="shared" si="9"/>
        <v>06</v>
      </c>
      <c r="AB29" s="27" t="str">
        <f t="shared" si="15"/>
        <v>06-10월30일(수)수도권 경영 06</v>
      </c>
    </row>
    <row r="30" spans="1:28" ht="30" customHeight="1">
      <c r="A30" s="26" t="s">
        <v>192</v>
      </c>
      <c r="B30" s="23" t="s">
        <v>42</v>
      </c>
      <c r="C30" s="23" t="s">
        <v>43</v>
      </c>
      <c r="D30" s="28" t="s">
        <v>40</v>
      </c>
      <c r="E30" s="23" t="s">
        <v>39</v>
      </c>
      <c r="F30" s="25" t="s">
        <v>732</v>
      </c>
      <c r="G30" s="36" t="s">
        <v>192</v>
      </c>
      <c r="H30" s="36"/>
      <c r="I30" s="36"/>
      <c r="J30" s="36" t="s">
        <v>195</v>
      </c>
      <c r="K30" s="31" t="s">
        <v>566</v>
      </c>
      <c r="L30" s="37" t="s">
        <v>556</v>
      </c>
      <c r="M30" s="36" t="s">
        <v>546</v>
      </c>
      <c r="N30" s="36" t="s">
        <v>542</v>
      </c>
      <c r="O30" s="44" t="s">
        <v>614</v>
      </c>
      <c r="P30" s="36" t="s">
        <v>39</v>
      </c>
      <c r="Q30" s="36" t="s">
        <v>832</v>
      </c>
      <c r="R30" s="36" t="str">
        <f t="shared" si="10"/>
        <v>수도권 경영 07</v>
      </c>
      <c r="S30" s="31" t="str">
        <f>TEXT(VLOOKUP(F30, '10.30_일반경영'!$E$6:$N$99, 10, FALSE), "HH:MM")</f>
        <v>11:00</v>
      </c>
      <c r="T30" s="31" t="str">
        <f t="shared" si="11"/>
        <v>11:15</v>
      </c>
      <c r="U30" s="138" t="str">
        <f t="shared" si="12"/>
        <v>10월30일(수)</v>
      </c>
      <c r="V30" s="78" t="str">
        <f t="shared" si="13"/>
        <v>1조</v>
      </c>
      <c r="W30" s="78" t="s">
        <v>732</v>
      </c>
      <c r="X30" s="78" t="str">
        <f>TEXT(VLOOKUP(F30, '10.30_일반경영'!$F$6:$N$105, 9, FALSE), "HH:MM")</f>
        <v>11:20</v>
      </c>
      <c r="Y30" s="78" t="str">
        <f t="shared" si="14"/>
        <v>11:35</v>
      </c>
      <c r="Z30" s="78"/>
      <c r="AA30" s="27" t="str">
        <f t="shared" si="9"/>
        <v>07</v>
      </c>
      <c r="AB30" s="27" t="str">
        <f t="shared" si="15"/>
        <v>07-10월30일(수)수도권 경영 07</v>
      </c>
    </row>
    <row r="31" spans="1:28" ht="30" customHeight="1">
      <c r="A31" s="26" t="s">
        <v>196</v>
      </c>
      <c r="B31" s="23" t="s">
        <v>42</v>
      </c>
      <c r="C31" s="23" t="s">
        <v>43</v>
      </c>
      <c r="D31" s="28" t="s">
        <v>40</v>
      </c>
      <c r="E31" s="23" t="s">
        <v>39</v>
      </c>
      <c r="F31" s="25" t="s">
        <v>733</v>
      </c>
      <c r="G31" s="36" t="s">
        <v>196</v>
      </c>
      <c r="H31" s="36"/>
      <c r="I31" s="36"/>
      <c r="J31" s="36" t="s">
        <v>199</v>
      </c>
      <c r="K31" s="31" t="s">
        <v>566</v>
      </c>
      <c r="L31" s="37" t="s">
        <v>556</v>
      </c>
      <c r="M31" s="36" t="s">
        <v>546</v>
      </c>
      <c r="N31" s="36" t="s">
        <v>542</v>
      </c>
      <c r="O31" s="44" t="s">
        <v>615</v>
      </c>
      <c r="P31" s="36" t="s">
        <v>39</v>
      </c>
      <c r="Q31" s="36" t="s">
        <v>832</v>
      </c>
      <c r="R31" s="36" t="str">
        <f t="shared" si="10"/>
        <v>수도권 경영 08</v>
      </c>
      <c r="S31" s="31" t="str">
        <f>TEXT(VLOOKUP(F31, '10.30_일반경영'!$E$6:$N$99, 10, FALSE), "HH:MM")</f>
        <v>11:20</v>
      </c>
      <c r="T31" s="31" t="str">
        <f t="shared" si="11"/>
        <v>11:35</v>
      </c>
      <c r="U31" s="138" t="str">
        <f t="shared" si="12"/>
        <v>10월30일(수)</v>
      </c>
      <c r="V31" s="78" t="str">
        <f t="shared" si="13"/>
        <v>1조</v>
      </c>
      <c r="W31" s="78" t="s">
        <v>733</v>
      </c>
      <c r="X31" s="78" t="str">
        <f>TEXT(VLOOKUP(F31, '10.30_일반경영'!$F$6:$N$105, 9, FALSE), "HH:MM")</f>
        <v>11:40</v>
      </c>
      <c r="Y31" s="78" t="str">
        <f t="shared" si="14"/>
        <v>11:55</v>
      </c>
      <c r="Z31" s="78"/>
      <c r="AA31" s="27" t="str">
        <f t="shared" si="9"/>
        <v>08</v>
      </c>
      <c r="AB31" s="27" t="str">
        <f t="shared" si="15"/>
        <v>08-10월30일(수)수도권 경영 08</v>
      </c>
    </row>
    <row r="32" spans="1:28" ht="30" customHeight="1">
      <c r="A32" s="26"/>
      <c r="B32" s="23"/>
      <c r="C32" s="23"/>
      <c r="D32" s="28"/>
      <c r="E32" s="23"/>
      <c r="F32" s="25"/>
      <c r="G32" s="36"/>
      <c r="H32" s="36"/>
      <c r="I32" s="36"/>
      <c r="J32" s="36"/>
      <c r="K32" s="31" t="s">
        <v>566</v>
      </c>
      <c r="L32" s="42"/>
      <c r="M32" s="36"/>
      <c r="N32" s="36"/>
      <c r="O32" s="44"/>
      <c r="P32" s="36"/>
      <c r="Q32" s="36"/>
      <c r="R32" s="36"/>
      <c r="S32" s="31"/>
      <c r="T32" s="31"/>
      <c r="U32" s="471" t="s">
        <v>859</v>
      </c>
      <c r="V32" s="472"/>
      <c r="W32" s="128"/>
      <c r="X32" s="79" t="str">
        <f>Y31</f>
        <v>11:55</v>
      </c>
      <c r="Y32" s="79" t="str">
        <f>X33</f>
        <v>13:30</v>
      </c>
      <c r="Z32" s="79"/>
      <c r="AB32" s="27" t="str">
        <f t="shared" si="15"/>
        <v>-점심</v>
      </c>
    </row>
    <row r="33" spans="1:28" ht="30" customHeight="1">
      <c r="A33" s="26" t="s">
        <v>200</v>
      </c>
      <c r="B33" s="23" t="s">
        <v>42</v>
      </c>
      <c r="C33" s="23" t="s">
        <v>43</v>
      </c>
      <c r="D33" s="28" t="s">
        <v>40</v>
      </c>
      <c r="E33" s="23" t="s">
        <v>39</v>
      </c>
      <c r="F33" s="25" t="s">
        <v>738</v>
      </c>
      <c r="G33" s="36" t="s">
        <v>200</v>
      </c>
      <c r="H33" s="36"/>
      <c r="I33" s="36"/>
      <c r="J33" s="36" t="s">
        <v>203</v>
      </c>
      <c r="K33" s="31" t="s">
        <v>566</v>
      </c>
      <c r="L33" s="37" t="s">
        <v>560</v>
      </c>
      <c r="M33" s="36" t="s">
        <v>546</v>
      </c>
      <c r="N33" s="36" t="s">
        <v>543</v>
      </c>
      <c r="O33" s="44" t="s">
        <v>620</v>
      </c>
      <c r="P33" s="36" t="s">
        <v>39</v>
      </c>
      <c r="Q33" s="36" t="s">
        <v>832</v>
      </c>
      <c r="R33" s="36" t="str">
        <f t="shared" ref="R33:R51" si="16">F33</f>
        <v>수도권 경영 09</v>
      </c>
      <c r="S33" s="31" t="str">
        <f>TEXT(VLOOKUP(F33, '10.30_일반경영'!$E$6:$N$99, 10, FALSE), "HH:MM")</f>
        <v>13:10</v>
      </c>
      <c r="T33" s="31" t="str">
        <f t="shared" ref="T33:T51" si="17">TEXT(S33+TIME(0, 15, 0), "HH:MM")</f>
        <v>13:25</v>
      </c>
      <c r="U33" s="138" t="str">
        <f t="shared" ref="U33:U51" si="18">K33</f>
        <v>10월30일(수)</v>
      </c>
      <c r="V33" s="78" t="str">
        <f t="shared" ref="V33:V51" si="19">LEFT(M33, 2)</f>
        <v>1조</v>
      </c>
      <c r="W33" s="78" t="s">
        <v>738</v>
      </c>
      <c r="X33" s="78" t="str">
        <f>TEXT(VLOOKUP(F33, '10.30_일반경영'!$F$6:$N$105, 9, FALSE), "HH:MM")</f>
        <v>13:30</v>
      </c>
      <c r="Y33" s="78" t="str">
        <f t="shared" ref="Y33:Y51" si="20">TEXT(X33+TIME(0, 15, 0), "HH:MM")</f>
        <v>13:45</v>
      </c>
      <c r="Z33" s="78"/>
      <c r="AA33" s="27" t="str">
        <f>IF(EXACT(F33,F32), "01", TEXT(AA31+1, "00"))</f>
        <v>09</v>
      </c>
      <c r="AB33" s="27" t="str">
        <f t="shared" si="15"/>
        <v>09-10월30일(수)수도권 경영 09</v>
      </c>
    </row>
    <row r="34" spans="1:28" ht="30" customHeight="1">
      <c r="A34" s="26" t="s">
        <v>204</v>
      </c>
      <c r="B34" s="23" t="s">
        <v>42</v>
      </c>
      <c r="C34" s="23" t="s">
        <v>43</v>
      </c>
      <c r="D34" s="28" t="s">
        <v>40</v>
      </c>
      <c r="E34" s="23" t="s">
        <v>39</v>
      </c>
      <c r="F34" s="25" t="s">
        <v>739</v>
      </c>
      <c r="G34" s="36" t="s">
        <v>204</v>
      </c>
      <c r="H34" s="36"/>
      <c r="I34" s="36"/>
      <c r="J34" s="36" t="s">
        <v>207</v>
      </c>
      <c r="K34" s="31" t="s">
        <v>566</v>
      </c>
      <c r="L34" s="37" t="s">
        <v>560</v>
      </c>
      <c r="M34" s="36" t="s">
        <v>546</v>
      </c>
      <c r="N34" s="36" t="s">
        <v>543</v>
      </c>
      <c r="O34" s="44" t="s">
        <v>621</v>
      </c>
      <c r="P34" s="36" t="s">
        <v>39</v>
      </c>
      <c r="Q34" s="36" t="s">
        <v>832</v>
      </c>
      <c r="R34" s="36" t="str">
        <f t="shared" si="16"/>
        <v>수도권 경영 10</v>
      </c>
      <c r="S34" s="31" t="str">
        <f>TEXT(VLOOKUP(F34, '10.30_일반경영'!$E$6:$N$99, 10, FALSE), "HH:MM")</f>
        <v>13:30</v>
      </c>
      <c r="T34" s="31" t="str">
        <f t="shared" si="17"/>
        <v>13:45</v>
      </c>
      <c r="U34" s="138" t="str">
        <f t="shared" si="18"/>
        <v>10월30일(수)</v>
      </c>
      <c r="V34" s="78" t="str">
        <f t="shared" si="19"/>
        <v>1조</v>
      </c>
      <c r="W34" s="78" t="s">
        <v>739</v>
      </c>
      <c r="X34" s="78" t="str">
        <f>TEXT(VLOOKUP(F34, '10.30_일반경영'!$F$6:$N$105, 9, FALSE), "HH:MM")</f>
        <v>13:50</v>
      </c>
      <c r="Y34" s="78" t="str">
        <f t="shared" si="20"/>
        <v>14:05</v>
      </c>
      <c r="Z34" s="78"/>
      <c r="AA34" s="27" t="str">
        <f t="shared" si="9"/>
        <v>10</v>
      </c>
      <c r="AB34" s="27" t="str">
        <f t="shared" si="15"/>
        <v>10-10월30일(수)수도권 경영 10</v>
      </c>
    </row>
    <row r="35" spans="1:28" ht="30" customHeight="1">
      <c r="A35" s="26" t="s">
        <v>208</v>
      </c>
      <c r="B35" s="23" t="s">
        <v>42</v>
      </c>
      <c r="C35" s="23" t="s">
        <v>43</v>
      </c>
      <c r="D35" s="28" t="s">
        <v>40</v>
      </c>
      <c r="E35" s="23" t="s">
        <v>39</v>
      </c>
      <c r="F35" s="25" t="s">
        <v>740</v>
      </c>
      <c r="G35" s="36" t="s">
        <v>208</v>
      </c>
      <c r="H35" s="36"/>
      <c r="I35" s="36"/>
      <c r="J35" s="36" t="s">
        <v>211</v>
      </c>
      <c r="K35" s="31" t="s">
        <v>566</v>
      </c>
      <c r="L35" s="37" t="s">
        <v>560</v>
      </c>
      <c r="M35" s="36" t="s">
        <v>546</v>
      </c>
      <c r="N35" s="36" t="s">
        <v>543</v>
      </c>
      <c r="O35" s="44" t="s">
        <v>622</v>
      </c>
      <c r="P35" s="36" t="s">
        <v>39</v>
      </c>
      <c r="Q35" s="36" t="s">
        <v>832</v>
      </c>
      <c r="R35" s="36" t="str">
        <f t="shared" si="16"/>
        <v>수도권 경영 11</v>
      </c>
      <c r="S35" s="31" t="str">
        <f>TEXT(VLOOKUP(F35, '10.30_일반경영'!$E$6:$N$99, 10, FALSE), "HH:MM")</f>
        <v>13:50</v>
      </c>
      <c r="T35" s="31" t="str">
        <f t="shared" si="17"/>
        <v>14:05</v>
      </c>
      <c r="U35" s="138" t="str">
        <f t="shared" si="18"/>
        <v>10월30일(수)</v>
      </c>
      <c r="V35" s="78" t="str">
        <f t="shared" si="19"/>
        <v>1조</v>
      </c>
      <c r="W35" s="78" t="s">
        <v>740</v>
      </c>
      <c r="X35" s="78" t="str">
        <f>TEXT(VLOOKUP(F35, '10.30_일반경영'!$F$6:$N$105, 9, FALSE), "HH:MM")</f>
        <v>14:10</v>
      </c>
      <c r="Y35" s="78" t="str">
        <f t="shared" si="20"/>
        <v>14:25</v>
      </c>
      <c r="Z35" s="78"/>
      <c r="AA35" s="27" t="str">
        <f t="shared" si="9"/>
        <v>11</v>
      </c>
      <c r="AB35" s="27" t="str">
        <f t="shared" si="15"/>
        <v>11-10월30일(수)수도권 경영 11</v>
      </c>
    </row>
    <row r="36" spans="1:28" ht="30" customHeight="1">
      <c r="A36" s="26" t="s">
        <v>212</v>
      </c>
      <c r="B36" s="23" t="s">
        <v>42</v>
      </c>
      <c r="C36" s="23" t="s">
        <v>43</v>
      </c>
      <c r="D36" s="28" t="s">
        <v>40</v>
      </c>
      <c r="E36" s="23" t="s">
        <v>39</v>
      </c>
      <c r="F36" s="25" t="s">
        <v>741</v>
      </c>
      <c r="G36" s="36" t="s">
        <v>212</v>
      </c>
      <c r="H36" s="36"/>
      <c r="I36" s="36"/>
      <c r="J36" s="36" t="s">
        <v>215</v>
      </c>
      <c r="K36" s="31" t="s">
        <v>566</v>
      </c>
      <c r="L36" s="37" t="s">
        <v>560</v>
      </c>
      <c r="M36" s="36" t="s">
        <v>546</v>
      </c>
      <c r="N36" s="36" t="s">
        <v>543</v>
      </c>
      <c r="O36" s="44" t="s">
        <v>623</v>
      </c>
      <c r="P36" s="36" t="s">
        <v>39</v>
      </c>
      <c r="Q36" s="36" t="s">
        <v>832</v>
      </c>
      <c r="R36" s="36" t="str">
        <f t="shared" si="16"/>
        <v>수도권 경영 12</v>
      </c>
      <c r="S36" s="31" t="str">
        <f>TEXT(VLOOKUP(F36, '10.30_일반경영'!$E$6:$N$99, 10, FALSE), "HH:MM")</f>
        <v>14:10</v>
      </c>
      <c r="T36" s="31" t="str">
        <f t="shared" si="17"/>
        <v>14:25</v>
      </c>
      <c r="U36" s="138" t="str">
        <f t="shared" si="18"/>
        <v>10월30일(수)</v>
      </c>
      <c r="V36" s="78" t="str">
        <f t="shared" si="19"/>
        <v>1조</v>
      </c>
      <c r="W36" s="78" t="s">
        <v>741</v>
      </c>
      <c r="X36" s="78" t="str">
        <f>TEXT(VLOOKUP(F36, '10.30_일반경영'!$F$6:$N$105, 9, FALSE), "HH:MM")</f>
        <v>14:30</v>
      </c>
      <c r="Y36" s="78" t="str">
        <f t="shared" si="20"/>
        <v>14:45</v>
      </c>
      <c r="Z36" s="78"/>
      <c r="AA36" s="27" t="str">
        <f t="shared" si="9"/>
        <v>12</v>
      </c>
      <c r="AB36" s="27" t="str">
        <f t="shared" si="15"/>
        <v>12-10월30일(수)수도권 경영 12</v>
      </c>
    </row>
    <row r="37" spans="1:28" ht="30" customHeight="1">
      <c r="A37" s="26" t="s">
        <v>216</v>
      </c>
      <c r="B37" s="23" t="s">
        <v>42</v>
      </c>
      <c r="C37" s="23" t="s">
        <v>43</v>
      </c>
      <c r="D37" s="28" t="s">
        <v>40</v>
      </c>
      <c r="E37" s="23" t="s">
        <v>39</v>
      </c>
      <c r="F37" s="25" t="s">
        <v>746</v>
      </c>
      <c r="G37" s="36" t="s">
        <v>216</v>
      </c>
      <c r="H37" s="36"/>
      <c r="I37" s="36"/>
      <c r="J37" s="36" t="s">
        <v>219</v>
      </c>
      <c r="K37" s="31" t="s">
        <v>566</v>
      </c>
      <c r="L37" s="37" t="s">
        <v>561</v>
      </c>
      <c r="M37" s="36" t="s">
        <v>546</v>
      </c>
      <c r="N37" s="36" t="s">
        <v>544</v>
      </c>
      <c r="O37" s="44" t="s">
        <v>628</v>
      </c>
      <c r="P37" s="36" t="s">
        <v>39</v>
      </c>
      <c r="Q37" s="36" t="s">
        <v>832</v>
      </c>
      <c r="R37" s="36" t="str">
        <f t="shared" si="16"/>
        <v>수도권 경영 13</v>
      </c>
      <c r="S37" s="31" t="str">
        <f>TEXT(VLOOKUP(F37, '10.30_일반경영'!$E$6:$N$99, 10, FALSE), "HH:MM")</f>
        <v>14:30</v>
      </c>
      <c r="T37" s="31" t="str">
        <f t="shared" si="17"/>
        <v>14:45</v>
      </c>
      <c r="U37" s="138" t="str">
        <f t="shared" si="18"/>
        <v>10월30일(수)</v>
      </c>
      <c r="V37" s="78" t="str">
        <f t="shared" si="19"/>
        <v>1조</v>
      </c>
      <c r="W37" s="78" t="s">
        <v>746</v>
      </c>
      <c r="X37" s="78" t="str">
        <f>TEXT(VLOOKUP(F37, '10.30_일반경영'!$F$6:$N$105, 9, FALSE), "HH:MM")</f>
        <v>14:50</v>
      </c>
      <c r="Y37" s="78" t="str">
        <f t="shared" si="20"/>
        <v>15:05</v>
      </c>
      <c r="Z37" s="78"/>
      <c r="AA37" s="27" t="str">
        <f t="shared" si="9"/>
        <v>13</v>
      </c>
      <c r="AB37" s="27" t="str">
        <f t="shared" si="15"/>
        <v>13-10월30일(수)수도권 경영 13</v>
      </c>
    </row>
    <row r="38" spans="1:28" ht="30" customHeight="1">
      <c r="A38" s="26" t="s">
        <v>220</v>
      </c>
      <c r="B38" s="23" t="s">
        <v>42</v>
      </c>
      <c r="C38" s="23" t="s">
        <v>43</v>
      </c>
      <c r="D38" s="28" t="s">
        <v>40</v>
      </c>
      <c r="E38" s="23" t="s">
        <v>39</v>
      </c>
      <c r="F38" s="25" t="s">
        <v>747</v>
      </c>
      <c r="G38" s="36" t="s">
        <v>220</v>
      </c>
      <c r="H38" s="36"/>
      <c r="I38" s="36"/>
      <c r="J38" s="36" t="s">
        <v>223</v>
      </c>
      <c r="K38" s="31" t="s">
        <v>566</v>
      </c>
      <c r="L38" s="37" t="s">
        <v>561</v>
      </c>
      <c r="M38" s="36" t="s">
        <v>546</v>
      </c>
      <c r="N38" s="36" t="s">
        <v>544</v>
      </c>
      <c r="O38" s="44" t="s">
        <v>629</v>
      </c>
      <c r="P38" s="36" t="s">
        <v>819</v>
      </c>
      <c r="Q38" s="36" t="s">
        <v>832</v>
      </c>
      <c r="R38" s="36" t="str">
        <f t="shared" si="16"/>
        <v>수도권 경영 14</v>
      </c>
      <c r="S38" s="31" t="str">
        <f>TEXT(VLOOKUP(F38, '10.30_일반경영'!$E$6:$N$99, 10, FALSE), "HH:MM")</f>
        <v>14:50</v>
      </c>
      <c r="T38" s="31" t="str">
        <f t="shared" si="17"/>
        <v>15:05</v>
      </c>
      <c r="U38" s="138" t="str">
        <f t="shared" si="18"/>
        <v>10월30일(수)</v>
      </c>
      <c r="V38" s="78" t="str">
        <f t="shared" si="19"/>
        <v>1조</v>
      </c>
      <c r="W38" s="78" t="s">
        <v>747</v>
      </c>
      <c r="X38" s="78" t="str">
        <f>TEXT(VLOOKUP(F38, '10.30_일반경영'!$F$6:$N$105, 9, FALSE), "HH:MM")</f>
        <v>15:10</v>
      </c>
      <c r="Y38" s="78" t="str">
        <f t="shared" si="20"/>
        <v>15:25</v>
      </c>
      <c r="Z38" s="78"/>
      <c r="AA38" s="27" t="str">
        <f t="shared" si="9"/>
        <v>14</v>
      </c>
      <c r="AB38" s="27" t="str">
        <f t="shared" si="15"/>
        <v>14-10월30일(수)수도권 경영 14</v>
      </c>
    </row>
    <row r="39" spans="1:28" ht="30" customHeight="1">
      <c r="A39" s="26" t="s">
        <v>224</v>
      </c>
      <c r="B39" s="23" t="s">
        <v>42</v>
      </c>
      <c r="C39" s="23" t="s">
        <v>43</v>
      </c>
      <c r="D39" s="28" t="s">
        <v>40</v>
      </c>
      <c r="E39" s="23" t="s">
        <v>39</v>
      </c>
      <c r="F39" s="25" t="s">
        <v>748</v>
      </c>
      <c r="G39" s="36" t="s">
        <v>224</v>
      </c>
      <c r="H39" s="36"/>
      <c r="I39" s="36"/>
      <c r="J39" s="36" t="s">
        <v>227</v>
      </c>
      <c r="K39" s="31" t="s">
        <v>566</v>
      </c>
      <c r="L39" s="37" t="s">
        <v>561</v>
      </c>
      <c r="M39" s="36" t="s">
        <v>546</v>
      </c>
      <c r="N39" s="36" t="s">
        <v>544</v>
      </c>
      <c r="O39" s="44" t="s">
        <v>630</v>
      </c>
      <c r="P39" s="36" t="s">
        <v>819</v>
      </c>
      <c r="Q39" s="36" t="s">
        <v>832</v>
      </c>
      <c r="R39" s="36" t="str">
        <f t="shared" si="16"/>
        <v>수도권 경영 15</v>
      </c>
      <c r="S39" s="31" t="str">
        <f>TEXT(VLOOKUP(F39, '10.30_일반경영'!$E$6:$N$99, 10, FALSE), "HH:MM")</f>
        <v>15:10</v>
      </c>
      <c r="T39" s="31" t="str">
        <f t="shared" si="17"/>
        <v>15:25</v>
      </c>
      <c r="U39" s="138" t="str">
        <f t="shared" si="18"/>
        <v>10월30일(수)</v>
      </c>
      <c r="V39" s="78" t="str">
        <f t="shared" si="19"/>
        <v>1조</v>
      </c>
      <c r="W39" s="78" t="s">
        <v>748</v>
      </c>
      <c r="X39" s="78" t="str">
        <f>TEXT(VLOOKUP(F39, '10.30_일반경영'!$F$6:$N$105, 9, FALSE), "HH:MM")</f>
        <v>15:30</v>
      </c>
      <c r="Y39" s="78" t="str">
        <f t="shared" si="20"/>
        <v>15:45</v>
      </c>
      <c r="Z39" s="78"/>
      <c r="AA39" s="27" t="str">
        <f t="shared" si="9"/>
        <v>15</v>
      </c>
      <c r="AB39" s="27" t="str">
        <f t="shared" si="15"/>
        <v>15-10월30일(수)수도권 경영 15</v>
      </c>
    </row>
    <row r="40" spans="1:28" ht="30" customHeight="1">
      <c r="A40" s="26" t="s">
        <v>228</v>
      </c>
      <c r="B40" s="23" t="s">
        <v>42</v>
      </c>
      <c r="C40" s="23" t="s">
        <v>43</v>
      </c>
      <c r="D40" s="28" t="s">
        <v>40</v>
      </c>
      <c r="E40" s="23" t="s">
        <v>39</v>
      </c>
      <c r="F40" s="25" t="s">
        <v>749</v>
      </c>
      <c r="G40" s="36" t="s">
        <v>228</v>
      </c>
      <c r="H40" s="36"/>
      <c r="I40" s="36"/>
      <c r="J40" s="36" t="s">
        <v>231</v>
      </c>
      <c r="K40" s="31" t="s">
        <v>566</v>
      </c>
      <c r="L40" s="37" t="s">
        <v>561</v>
      </c>
      <c r="M40" s="36" t="s">
        <v>546</v>
      </c>
      <c r="N40" s="36" t="s">
        <v>544</v>
      </c>
      <c r="O40" s="44" t="s">
        <v>631</v>
      </c>
      <c r="P40" s="36" t="s">
        <v>826</v>
      </c>
      <c r="Q40" s="36" t="s">
        <v>832</v>
      </c>
      <c r="R40" s="36" t="str">
        <f t="shared" si="16"/>
        <v>수도권 경영 16</v>
      </c>
      <c r="S40" s="31" t="str">
        <f>TEXT(VLOOKUP(F40, '10.30_일반경영'!$E$6:$N$99, 10, FALSE), "HH:MM")</f>
        <v>15:30</v>
      </c>
      <c r="T40" s="31" t="str">
        <f t="shared" si="17"/>
        <v>15:45</v>
      </c>
      <c r="U40" s="138" t="str">
        <f t="shared" si="18"/>
        <v>10월30일(수)</v>
      </c>
      <c r="V40" s="78" t="str">
        <f t="shared" si="19"/>
        <v>1조</v>
      </c>
      <c r="W40" s="78" t="s">
        <v>749</v>
      </c>
      <c r="X40" s="78" t="str">
        <f>TEXT(VLOOKUP(F40, '10.30_일반경영'!$F$6:$N$105, 9, FALSE), "HH:MM")</f>
        <v>15:50</v>
      </c>
      <c r="Y40" s="78" t="str">
        <f t="shared" si="20"/>
        <v>16:05</v>
      </c>
      <c r="Z40" s="78"/>
      <c r="AA40" s="27" t="str">
        <f t="shared" si="9"/>
        <v>16</v>
      </c>
      <c r="AB40" s="27" t="str">
        <f t="shared" si="15"/>
        <v>16-10월30일(수)수도권 경영 16</v>
      </c>
    </row>
    <row r="41" spans="1:28" ht="30" customHeight="1">
      <c r="A41" s="26" t="s">
        <v>232</v>
      </c>
      <c r="B41" s="23" t="s">
        <v>42</v>
      </c>
      <c r="C41" s="23" t="s">
        <v>43</v>
      </c>
      <c r="D41" s="28" t="s">
        <v>40</v>
      </c>
      <c r="E41" s="23" t="s">
        <v>39</v>
      </c>
      <c r="F41" s="25" t="s">
        <v>754</v>
      </c>
      <c r="G41" s="36" t="s">
        <v>232</v>
      </c>
      <c r="H41" s="36"/>
      <c r="I41" s="36"/>
      <c r="J41" s="36" t="s">
        <v>235</v>
      </c>
      <c r="K41" s="31" t="s">
        <v>566</v>
      </c>
      <c r="L41" s="37" t="s">
        <v>562</v>
      </c>
      <c r="M41" s="36" t="s">
        <v>546</v>
      </c>
      <c r="N41" s="36" t="s">
        <v>545</v>
      </c>
      <c r="O41" s="44" t="s">
        <v>636</v>
      </c>
      <c r="P41" s="36" t="s">
        <v>823</v>
      </c>
      <c r="Q41" s="36" t="s">
        <v>832</v>
      </c>
      <c r="R41" s="36" t="str">
        <f t="shared" si="16"/>
        <v>수도권 경영 17</v>
      </c>
      <c r="S41" s="31" t="str">
        <f>TEXT(VLOOKUP(F41, '10.30_일반경영'!$E$6:$N$99, 10, FALSE), "HH:MM")</f>
        <v>15:50</v>
      </c>
      <c r="T41" s="31" t="str">
        <f t="shared" si="17"/>
        <v>16:05</v>
      </c>
      <c r="U41" s="138" t="str">
        <f t="shared" si="18"/>
        <v>10월30일(수)</v>
      </c>
      <c r="V41" s="78" t="str">
        <f t="shared" si="19"/>
        <v>1조</v>
      </c>
      <c r="W41" s="78" t="s">
        <v>754</v>
      </c>
      <c r="X41" s="78" t="str">
        <f>TEXT(VLOOKUP(F41, '10.30_일반경영'!$F$6:$N$105, 9, FALSE), "HH:MM")</f>
        <v>16:10</v>
      </c>
      <c r="Y41" s="78" t="str">
        <f t="shared" si="20"/>
        <v>16:25</v>
      </c>
      <c r="Z41" s="78"/>
      <c r="AA41" s="27" t="str">
        <f t="shared" si="9"/>
        <v>17</v>
      </c>
      <c r="AB41" s="27" t="str">
        <f t="shared" si="15"/>
        <v>17-10월30일(수)수도권 경영 17</v>
      </c>
    </row>
    <row r="42" spans="1:28" ht="30" customHeight="1">
      <c r="A42" s="26" t="s">
        <v>236</v>
      </c>
      <c r="B42" s="23" t="s">
        <v>42</v>
      </c>
      <c r="C42" s="23" t="s">
        <v>43</v>
      </c>
      <c r="D42" s="28" t="s">
        <v>40</v>
      </c>
      <c r="E42" s="23" t="s">
        <v>39</v>
      </c>
      <c r="F42" s="25" t="s">
        <v>755</v>
      </c>
      <c r="G42" s="36" t="s">
        <v>236</v>
      </c>
      <c r="H42" s="36"/>
      <c r="I42" s="36"/>
      <c r="J42" s="36" t="s">
        <v>239</v>
      </c>
      <c r="K42" s="31" t="s">
        <v>566</v>
      </c>
      <c r="L42" s="37" t="s">
        <v>562</v>
      </c>
      <c r="M42" s="36" t="s">
        <v>546</v>
      </c>
      <c r="N42" s="36" t="s">
        <v>545</v>
      </c>
      <c r="O42" s="44" t="s">
        <v>637</v>
      </c>
      <c r="P42" s="36" t="s">
        <v>819</v>
      </c>
      <c r="Q42" s="36" t="s">
        <v>832</v>
      </c>
      <c r="R42" s="36" t="str">
        <f t="shared" si="16"/>
        <v>수도권 경영 18</v>
      </c>
      <c r="S42" s="31" t="str">
        <f>TEXT(VLOOKUP(F42, '10.30_일반경영'!$E$6:$N$99, 10, FALSE), "HH:MM")</f>
        <v>16:10</v>
      </c>
      <c r="T42" s="31" t="str">
        <f t="shared" si="17"/>
        <v>16:25</v>
      </c>
      <c r="U42" s="138" t="str">
        <f t="shared" si="18"/>
        <v>10월30일(수)</v>
      </c>
      <c r="V42" s="78" t="str">
        <f t="shared" si="19"/>
        <v>1조</v>
      </c>
      <c r="W42" s="78" t="s">
        <v>755</v>
      </c>
      <c r="X42" s="78" t="str">
        <f>TEXT(VLOOKUP(F42, '10.30_일반경영'!$F$6:$N$105, 9, FALSE), "HH:MM")</f>
        <v>16:30</v>
      </c>
      <c r="Y42" s="78" t="str">
        <f t="shared" si="20"/>
        <v>16:45</v>
      </c>
      <c r="Z42" s="78"/>
      <c r="AA42" s="27" t="str">
        <f t="shared" si="9"/>
        <v>18</v>
      </c>
      <c r="AB42" s="27" t="str">
        <f t="shared" si="15"/>
        <v>18-10월30일(수)수도권 경영 18</v>
      </c>
    </row>
    <row r="43" spans="1:28" ht="30" customHeight="1">
      <c r="A43" s="26" t="s">
        <v>240</v>
      </c>
      <c r="B43" s="23" t="s">
        <v>42</v>
      </c>
      <c r="C43" s="23" t="s">
        <v>43</v>
      </c>
      <c r="D43" s="28" t="s">
        <v>40</v>
      </c>
      <c r="E43" s="23" t="s">
        <v>39</v>
      </c>
      <c r="F43" s="25" t="s">
        <v>756</v>
      </c>
      <c r="G43" s="36" t="s">
        <v>240</v>
      </c>
      <c r="H43" s="36"/>
      <c r="I43" s="36"/>
      <c r="J43" s="36" t="s">
        <v>243</v>
      </c>
      <c r="K43" s="31" t="s">
        <v>566</v>
      </c>
      <c r="L43" s="37" t="s">
        <v>562</v>
      </c>
      <c r="M43" s="36" t="s">
        <v>546</v>
      </c>
      <c r="N43" s="36" t="s">
        <v>545</v>
      </c>
      <c r="O43" s="44" t="s">
        <v>638</v>
      </c>
      <c r="P43" s="36" t="s">
        <v>819</v>
      </c>
      <c r="Q43" s="36" t="s">
        <v>832</v>
      </c>
      <c r="R43" s="36" t="str">
        <f t="shared" si="16"/>
        <v>수도권 경영 19</v>
      </c>
      <c r="S43" s="31" t="str">
        <f>TEXT(VLOOKUP(F43, '10.30_일반경영'!$E$6:$N$99, 10, FALSE), "HH:MM")</f>
        <v>16:30</v>
      </c>
      <c r="T43" s="31" t="str">
        <f t="shared" si="17"/>
        <v>16:45</v>
      </c>
      <c r="U43" s="138" t="str">
        <f t="shared" si="18"/>
        <v>10월30일(수)</v>
      </c>
      <c r="V43" s="78" t="str">
        <f t="shared" si="19"/>
        <v>1조</v>
      </c>
      <c r="W43" s="78" t="s">
        <v>756</v>
      </c>
      <c r="X43" s="78" t="str">
        <f>TEXT(VLOOKUP(F43, '10.30_일반경영'!$F$6:$N$105, 9, FALSE), "HH:MM")</f>
        <v>16:50</v>
      </c>
      <c r="Y43" s="78" t="str">
        <f t="shared" si="20"/>
        <v>17:05</v>
      </c>
      <c r="Z43" s="78"/>
      <c r="AA43" s="27" t="str">
        <f t="shared" si="9"/>
        <v>19</v>
      </c>
      <c r="AB43" s="27" t="str">
        <f t="shared" si="15"/>
        <v>19-10월30일(수)수도권 경영 19</v>
      </c>
    </row>
    <row r="44" spans="1:28" ht="35.1" customHeight="1">
      <c r="A44" s="26" t="s">
        <v>104</v>
      </c>
      <c r="B44" s="23" t="s">
        <v>42</v>
      </c>
      <c r="C44" s="23" t="s">
        <v>43</v>
      </c>
      <c r="D44" s="28" t="s">
        <v>38</v>
      </c>
      <c r="E44" s="23" t="s">
        <v>39</v>
      </c>
      <c r="F44" s="25" t="s">
        <v>757</v>
      </c>
      <c r="G44" s="36" t="s">
        <v>104</v>
      </c>
      <c r="H44" s="36"/>
      <c r="I44" s="36"/>
      <c r="J44" s="36" t="s">
        <v>107</v>
      </c>
      <c r="K44" s="33" t="s">
        <v>567</v>
      </c>
      <c r="L44" s="38" t="s">
        <v>554</v>
      </c>
      <c r="M44" s="36" t="s">
        <v>550</v>
      </c>
      <c r="N44" s="36" t="s">
        <v>541</v>
      </c>
      <c r="O44" s="44" t="s">
        <v>639</v>
      </c>
      <c r="P44" s="36" t="s">
        <v>39</v>
      </c>
      <c r="Q44" s="36" t="s">
        <v>832</v>
      </c>
      <c r="R44" s="36" t="str">
        <f t="shared" si="16"/>
        <v>수도권 경제 01</v>
      </c>
      <c r="S44" s="31" t="str">
        <f>TEXT(VLOOKUP(F44, '10.31_일반경제'!$E$6:$N$98, 10, FALSE), "HH:MM")</f>
        <v>09:00</v>
      </c>
      <c r="T44" s="31" t="str">
        <f t="shared" si="17"/>
        <v>09:15</v>
      </c>
      <c r="U44" s="138" t="str">
        <f t="shared" si="18"/>
        <v>10월31일(목)</v>
      </c>
      <c r="V44" s="78" t="str">
        <f t="shared" si="19"/>
        <v>1조</v>
      </c>
      <c r="W44" s="78" t="s">
        <v>757</v>
      </c>
      <c r="X44" s="78" t="str">
        <f>TEXT(VLOOKUP(F44, '10.31_일반경제'!$F$6:$N$98, 9, FALSE), "HH:MM")</f>
        <v>09:20</v>
      </c>
      <c r="Y44" s="78" t="str">
        <f t="shared" si="20"/>
        <v>09:35</v>
      </c>
      <c r="Z44" s="78"/>
      <c r="AA44" s="27" t="str">
        <f>"01"</f>
        <v>01</v>
      </c>
      <c r="AB44" s="27" t="str">
        <f t="shared" si="15"/>
        <v>01-10월31일(목)수도권 경제 01</v>
      </c>
    </row>
    <row r="45" spans="1:28" ht="35.1" customHeight="1">
      <c r="A45" s="26" t="s">
        <v>108</v>
      </c>
      <c r="B45" s="23" t="s">
        <v>63</v>
      </c>
      <c r="C45" s="23" t="s">
        <v>64</v>
      </c>
      <c r="D45" s="28" t="s">
        <v>65</v>
      </c>
      <c r="E45" s="23" t="s">
        <v>66</v>
      </c>
      <c r="F45" s="25" t="s">
        <v>758</v>
      </c>
      <c r="G45" s="36" t="s">
        <v>108</v>
      </c>
      <c r="H45" s="36"/>
      <c r="I45" s="36"/>
      <c r="J45" s="36" t="s">
        <v>111</v>
      </c>
      <c r="K45" s="33" t="s">
        <v>567</v>
      </c>
      <c r="L45" s="38" t="s">
        <v>554</v>
      </c>
      <c r="M45" s="36" t="s">
        <v>550</v>
      </c>
      <c r="N45" s="36" t="s">
        <v>541</v>
      </c>
      <c r="O45" s="44" t="s">
        <v>640</v>
      </c>
      <c r="P45" s="36" t="s">
        <v>39</v>
      </c>
      <c r="Q45" s="36" t="s">
        <v>832</v>
      </c>
      <c r="R45" s="36" t="str">
        <f t="shared" si="16"/>
        <v>수도권 경제 02</v>
      </c>
      <c r="S45" s="31" t="str">
        <f>TEXT(VLOOKUP(F45, '10.31_일반경제'!$E$6:$N$98, 10, FALSE), "HH:MM")</f>
        <v>09:20</v>
      </c>
      <c r="T45" s="31" t="str">
        <f t="shared" si="17"/>
        <v>09:35</v>
      </c>
      <c r="U45" s="138" t="str">
        <f t="shared" si="18"/>
        <v>10월31일(목)</v>
      </c>
      <c r="V45" s="78" t="str">
        <f t="shared" si="19"/>
        <v>1조</v>
      </c>
      <c r="W45" s="78" t="s">
        <v>758</v>
      </c>
      <c r="X45" s="78" t="str">
        <f>TEXT(VLOOKUP(F45, '10.31_일반경제'!$F$6:$N$98, 9, FALSE), "HH:MM")</f>
        <v>09:40</v>
      </c>
      <c r="Y45" s="78" t="str">
        <f t="shared" si="20"/>
        <v>09:55</v>
      </c>
      <c r="Z45" s="78"/>
      <c r="AA45" s="27" t="str">
        <f t="shared" si="9"/>
        <v>02</v>
      </c>
      <c r="AB45" s="27" t="str">
        <f t="shared" si="15"/>
        <v>02-10월31일(목)수도권 경제 02</v>
      </c>
    </row>
    <row r="46" spans="1:28" ht="35.1" customHeight="1">
      <c r="A46" s="26" t="s">
        <v>112</v>
      </c>
      <c r="B46" s="23" t="s">
        <v>42</v>
      </c>
      <c r="C46" s="23" t="s">
        <v>43</v>
      </c>
      <c r="D46" s="28" t="s">
        <v>38</v>
      </c>
      <c r="E46" s="23" t="s">
        <v>39</v>
      </c>
      <c r="F46" s="25" t="s">
        <v>759</v>
      </c>
      <c r="G46" s="36" t="s">
        <v>112</v>
      </c>
      <c r="H46" s="36"/>
      <c r="I46" s="36"/>
      <c r="J46" s="36" t="s">
        <v>115</v>
      </c>
      <c r="K46" s="33" t="s">
        <v>567</v>
      </c>
      <c r="L46" s="38" t="s">
        <v>554</v>
      </c>
      <c r="M46" s="36" t="s">
        <v>550</v>
      </c>
      <c r="N46" s="36" t="s">
        <v>541</v>
      </c>
      <c r="O46" s="44" t="s">
        <v>641</v>
      </c>
      <c r="P46" s="36" t="s">
        <v>39</v>
      </c>
      <c r="Q46" s="36" t="s">
        <v>832</v>
      </c>
      <c r="R46" s="36" t="str">
        <f t="shared" si="16"/>
        <v>수도권 경제 03</v>
      </c>
      <c r="S46" s="31" t="str">
        <f>TEXT(VLOOKUP(F46, '10.31_일반경제'!$E$6:$N$98, 10, FALSE), "HH:MM")</f>
        <v>09:40</v>
      </c>
      <c r="T46" s="31" t="str">
        <f t="shared" si="17"/>
        <v>09:55</v>
      </c>
      <c r="U46" s="138" t="str">
        <f t="shared" si="18"/>
        <v>10월31일(목)</v>
      </c>
      <c r="V46" s="78" t="str">
        <f t="shared" si="19"/>
        <v>1조</v>
      </c>
      <c r="W46" s="78" t="s">
        <v>759</v>
      </c>
      <c r="X46" s="78" t="str">
        <f>TEXT(VLOOKUP(F46, '10.31_일반경제'!$F$6:$N$98, 9, FALSE), "HH:MM")</f>
        <v>10:00</v>
      </c>
      <c r="Y46" s="78" t="str">
        <f t="shared" si="20"/>
        <v>10:15</v>
      </c>
      <c r="Z46" s="78"/>
      <c r="AA46" s="27" t="str">
        <f t="shared" si="9"/>
        <v>03</v>
      </c>
      <c r="AB46" s="27" t="str">
        <f t="shared" si="15"/>
        <v>03-10월31일(목)수도권 경제 03</v>
      </c>
    </row>
    <row r="47" spans="1:28" ht="35.1" customHeight="1">
      <c r="A47" s="26" t="s">
        <v>116</v>
      </c>
      <c r="B47" s="23" t="s">
        <v>42</v>
      </c>
      <c r="C47" s="23" t="s">
        <v>43</v>
      </c>
      <c r="D47" s="28" t="s">
        <v>38</v>
      </c>
      <c r="E47" s="23" t="s">
        <v>39</v>
      </c>
      <c r="F47" s="25" t="s">
        <v>760</v>
      </c>
      <c r="G47" s="36" t="s">
        <v>116</v>
      </c>
      <c r="H47" s="36"/>
      <c r="I47" s="36"/>
      <c r="J47" s="36" t="s">
        <v>119</v>
      </c>
      <c r="K47" s="33" t="s">
        <v>567</v>
      </c>
      <c r="L47" s="38" t="s">
        <v>554</v>
      </c>
      <c r="M47" s="36" t="s">
        <v>550</v>
      </c>
      <c r="N47" s="36" t="s">
        <v>541</v>
      </c>
      <c r="O47" s="44" t="s">
        <v>642</v>
      </c>
      <c r="P47" s="36" t="s">
        <v>39</v>
      </c>
      <c r="Q47" s="36" t="s">
        <v>832</v>
      </c>
      <c r="R47" s="36" t="str">
        <f t="shared" si="16"/>
        <v>수도권 경제 04</v>
      </c>
      <c r="S47" s="31" t="str">
        <f>TEXT(VLOOKUP(F47, '10.31_일반경제'!$E$6:$N$98, 10, FALSE), "HH:MM")</f>
        <v>10:00</v>
      </c>
      <c r="T47" s="31" t="str">
        <f t="shared" si="17"/>
        <v>10:15</v>
      </c>
      <c r="U47" s="138" t="str">
        <f t="shared" si="18"/>
        <v>10월31일(목)</v>
      </c>
      <c r="V47" s="78" t="str">
        <f t="shared" si="19"/>
        <v>1조</v>
      </c>
      <c r="W47" s="78" t="s">
        <v>760</v>
      </c>
      <c r="X47" s="78" t="str">
        <f>TEXT(VLOOKUP(F47, '10.31_일반경제'!$F$6:$N$98, 9, FALSE), "HH:MM")</f>
        <v>10:20</v>
      </c>
      <c r="Y47" s="78" t="str">
        <f t="shared" si="20"/>
        <v>10:35</v>
      </c>
      <c r="Z47" s="78"/>
      <c r="AA47" s="27" t="str">
        <f t="shared" si="9"/>
        <v>04</v>
      </c>
      <c r="AB47" s="27" t="str">
        <f t="shared" si="15"/>
        <v>04-10월31일(목)수도권 경제 04</v>
      </c>
    </row>
    <row r="48" spans="1:28" ht="35.1" customHeight="1">
      <c r="A48" s="26" t="s">
        <v>120</v>
      </c>
      <c r="B48" s="23" t="s">
        <v>42</v>
      </c>
      <c r="C48" s="23" t="s">
        <v>43</v>
      </c>
      <c r="D48" s="28" t="s">
        <v>38</v>
      </c>
      <c r="E48" s="23" t="s">
        <v>39</v>
      </c>
      <c r="F48" s="25" t="s">
        <v>765</v>
      </c>
      <c r="G48" s="36" t="s">
        <v>120</v>
      </c>
      <c r="H48" s="36"/>
      <c r="I48" s="36"/>
      <c r="J48" s="36" t="s">
        <v>123</v>
      </c>
      <c r="K48" s="33" t="s">
        <v>567</v>
      </c>
      <c r="L48" s="38" t="s">
        <v>556</v>
      </c>
      <c r="M48" s="36" t="s">
        <v>550</v>
      </c>
      <c r="N48" s="36" t="s">
        <v>542</v>
      </c>
      <c r="O48" s="44" t="s">
        <v>647</v>
      </c>
      <c r="P48" s="36" t="s">
        <v>39</v>
      </c>
      <c r="Q48" s="36" t="s">
        <v>832</v>
      </c>
      <c r="R48" s="36" t="str">
        <f t="shared" si="16"/>
        <v>수도권 경제 05</v>
      </c>
      <c r="S48" s="31" t="str">
        <f>TEXT(VLOOKUP(F48, '10.31_일반경제'!$E$6:$N$98, 10, FALSE), "HH:MM")</f>
        <v>10:20</v>
      </c>
      <c r="T48" s="31" t="str">
        <f t="shared" si="17"/>
        <v>10:35</v>
      </c>
      <c r="U48" s="138" t="str">
        <f t="shared" si="18"/>
        <v>10월31일(목)</v>
      </c>
      <c r="V48" s="78" t="str">
        <f t="shared" si="19"/>
        <v>1조</v>
      </c>
      <c r="W48" s="78" t="s">
        <v>765</v>
      </c>
      <c r="X48" s="78" t="str">
        <f>TEXT(VLOOKUP(F48, '10.31_일반경제'!$F$6:$N$98, 9, FALSE), "HH:MM")</f>
        <v>10:40</v>
      </c>
      <c r="Y48" s="78" t="str">
        <f t="shared" si="20"/>
        <v>10:55</v>
      </c>
      <c r="Z48" s="78"/>
      <c r="AA48" s="27" t="str">
        <f t="shared" si="9"/>
        <v>05</v>
      </c>
      <c r="AB48" s="27" t="str">
        <f t="shared" si="15"/>
        <v>05-10월31일(목)수도권 경제 05</v>
      </c>
    </row>
    <row r="49" spans="1:28" ht="35.1" customHeight="1">
      <c r="A49" s="26" t="s">
        <v>124</v>
      </c>
      <c r="B49" s="23" t="s">
        <v>42</v>
      </c>
      <c r="C49" s="23" t="s">
        <v>43</v>
      </c>
      <c r="D49" s="28" t="s">
        <v>38</v>
      </c>
      <c r="E49" s="23" t="s">
        <v>39</v>
      </c>
      <c r="F49" s="25" t="s">
        <v>766</v>
      </c>
      <c r="G49" s="36" t="s">
        <v>124</v>
      </c>
      <c r="H49" s="36"/>
      <c r="I49" s="36"/>
      <c r="J49" s="36" t="s">
        <v>127</v>
      </c>
      <c r="K49" s="33" t="s">
        <v>567</v>
      </c>
      <c r="L49" s="38" t="s">
        <v>556</v>
      </c>
      <c r="M49" s="36" t="s">
        <v>550</v>
      </c>
      <c r="N49" s="36" t="s">
        <v>542</v>
      </c>
      <c r="O49" s="44" t="s">
        <v>648</v>
      </c>
      <c r="P49" s="36" t="s">
        <v>39</v>
      </c>
      <c r="Q49" s="36" t="s">
        <v>832</v>
      </c>
      <c r="R49" s="36" t="str">
        <f t="shared" si="16"/>
        <v>수도권 경제 06</v>
      </c>
      <c r="S49" s="31" t="str">
        <f>TEXT(VLOOKUP(F49, '10.31_일반경제'!$E$6:$N$98, 10, FALSE), "HH:MM")</f>
        <v>10:40</v>
      </c>
      <c r="T49" s="31" t="str">
        <f t="shared" si="17"/>
        <v>10:55</v>
      </c>
      <c r="U49" s="138" t="str">
        <f t="shared" si="18"/>
        <v>10월31일(목)</v>
      </c>
      <c r="V49" s="78" t="str">
        <f t="shared" si="19"/>
        <v>1조</v>
      </c>
      <c r="W49" s="78" t="s">
        <v>766</v>
      </c>
      <c r="X49" s="78" t="str">
        <f>TEXT(VLOOKUP(F49, '10.31_일반경제'!$F$6:$N$98, 9, FALSE), "HH:MM")</f>
        <v>11:00</v>
      </c>
      <c r="Y49" s="78" t="str">
        <f t="shared" si="20"/>
        <v>11:15</v>
      </c>
      <c r="Z49" s="78"/>
      <c r="AA49" s="27" t="str">
        <f t="shared" si="9"/>
        <v>06</v>
      </c>
      <c r="AB49" s="27" t="str">
        <f t="shared" si="15"/>
        <v>06-10월31일(목)수도권 경제 06</v>
      </c>
    </row>
    <row r="50" spans="1:28" ht="35.1" customHeight="1">
      <c r="A50" s="26" t="s">
        <v>128</v>
      </c>
      <c r="B50" s="23" t="s">
        <v>42</v>
      </c>
      <c r="C50" s="23" t="s">
        <v>43</v>
      </c>
      <c r="D50" s="28" t="s">
        <v>38</v>
      </c>
      <c r="E50" s="23" t="s">
        <v>39</v>
      </c>
      <c r="F50" s="25" t="s">
        <v>767</v>
      </c>
      <c r="G50" s="36" t="s">
        <v>128</v>
      </c>
      <c r="H50" s="36"/>
      <c r="I50" s="36"/>
      <c r="J50" s="36" t="s">
        <v>131</v>
      </c>
      <c r="K50" s="33" t="s">
        <v>567</v>
      </c>
      <c r="L50" s="38" t="s">
        <v>556</v>
      </c>
      <c r="M50" s="36" t="s">
        <v>550</v>
      </c>
      <c r="N50" s="36" t="s">
        <v>542</v>
      </c>
      <c r="O50" s="44" t="s">
        <v>649</v>
      </c>
      <c r="P50" s="36" t="s">
        <v>39</v>
      </c>
      <c r="Q50" s="36" t="s">
        <v>832</v>
      </c>
      <c r="R50" s="36" t="str">
        <f t="shared" si="16"/>
        <v>수도권 경제 07</v>
      </c>
      <c r="S50" s="31" t="str">
        <f>TEXT(VLOOKUP(F50, '10.31_일반경제'!$E$6:$N$98, 10, FALSE), "HH:MM")</f>
        <v>11:00</v>
      </c>
      <c r="T50" s="31" t="str">
        <f t="shared" si="17"/>
        <v>11:15</v>
      </c>
      <c r="U50" s="138" t="str">
        <f t="shared" si="18"/>
        <v>10월31일(목)</v>
      </c>
      <c r="V50" s="78" t="str">
        <f t="shared" si="19"/>
        <v>1조</v>
      </c>
      <c r="W50" s="78" t="s">
        <v>767</v>
      </c>
      <c r="X50" s="78" t="str">
        <f>TEXT(VLOOKUP(F50, '10.31_일반경제'!$F$6:$N$98, 9, FALSE), "HH:MM")</f>
        <v>11:20</v>
      </c>
      <c r="Y50" s="78" t="str">
        <f t="shared" si="20"/>
        <v>11:35</v>
      </c>
      <c r="Z50" s="78"/>
      <c r="AA50" s="27" t="str">
        <f t="shared" si="9"/>
        <v>07</v>
      </c>
      <c r="AB50" s="27" t="str">
        <f t="shared" si="15"/>
        <v>07-10월31일(목)수도권 경제 07</v>
      </c>
    </row>
    <row r="51" spans="1:28" ht="35.1" customHeight="1">
      <c r="A51" s="26" t="s">
        <v>132</v>
      </c>
      <c r="B51" s="23" t="s">
        <v>42</v>
      </c>
      <c r="C51" s="23" t="s">
        <v>43</v>
      </c>
      <c r="D51" s="28" t="s">
        <v>38</v>
      </c>
      <c r="E51" s="23" t="s">
        <v>39</v>
      </c>
      <c r="F51" s="25" t="s">
        <v>768</v>
      </c>
      <c r="G51" s="36" t="s">
        <v>132</v>
      </c>
      <c r="H51" s="36"/>
      <c r="I51" s="36"/>
      <c r="J51" s="36" t="s">
        <v>135</v>
      </c>
      <c r="K51" s="33" t="s">
        <v>567</v>
      </c>
      <c r="L51" s="38" t="s">
        <v>556</v>
      </c>
      <c r="M51" s="36" t="s">
        <v>550</v>
      </c>
      <c r="N51" s="36" t="s">
        <v>542</v>
      </c>
      <c r="O51" s="44" t="s">
        <v>650</v>
      </c>
      <c r="P51" s="36" t="s">
        <v>39</v>
      </c>
      <c r="Q51" s="36" t="s">
        <v>832</v>
      </c>
      <c r="R51" s="36" t="str">
        <f t="shared" si="16"/>
        <v>수도권 경제 08</v>
      </c>
      <c r="S51" s="31" t="str">
        <f>TEXT(VLOOKUP(F51, '10.31_일반경제'!$E$6:$N$98, 10, FALSE), "HH:MM")</f>
        <v>11:20</v>
      </c>
      <c r="T51" s="31" t="str">
        <f t="shared" si="17"/>
        <v>11:35</v>
      </c>
      <c r="U51" s="138" t="str">
        <f t="shared" si="18"/>
        <v>10월31일(목)</v>
      </c>
      <c r="V51" s="78" t="str">
        <f t="shared" si="19"/>
        <v>1조</v>
      </c>
      <c r="W51" s="78" t="s">
        <v>768</v>
      </c>
      <c r="X51" s="78" t="str">
        <f>TEXT(VLOOKUP(F51, '10.31_일반경제'!$F$6:$N$98, 9, FALSE), "HH:MM")</f>
        <v>11:40</v>
      </c>
      <c r="Y51" s="78" t="str">
        <f t="shared" si="20"/>
        <v>11:55</v>
      </c>
      <c r="Z51" s="78"/>
      <c r="AA51" s="27" t="str">
        <f t="shared" si="9"/>
        <v>08</v>
      </c>
      <c r="AB51" s="27" t="str">
        <f t="shared" si="15"/>
        <v>08-10월31일(목)수도권 경제 08</v>
      </c>
    </row>
    <row r="52" spans="1:28" ht="35.1" customHeight="1">
      <c r="A52" s="26"/>
      <c r="B52" s="23"/>
      <c r="C52" s="23"/>
      <c r="D52" s="28"/>
      <c r="E52" s="23"/>
      <c r="F52" s="25"/>
      <c r="G52" s="36"/>
      <c r="H52" s="36"/>
      <c r="I52" s="36"/>
      <c r="J52" s="36"/>
      <c r="K52" s="33" t="s">
        <v>567</v>
      </c>
      <c r="L52" s="42"/>
      <c r="M52" s="36"/>
      <c r="N52" s="36"/>
      <c r="O52" s="44"/>
      <c r="P52" s="36"/>
      <c r="Q52" s="36"/>
      <c r="R52" s="36"/>
      <c r="S52" s="31"/>
      <c r="T52" s="31"/>
      <c r="U52" s="471" t="s">
        <v>859</v>
      </c>
      <c r="V52" s="472"/>
      <c r="W52" s="128"/>
      <c r="X52" s="79" t="str">
        <f>Y51</f>
        <v>11:55</v>
      </c>
      <c r="Y52" s="79" t="str">
        <f>X53</f>
        <v>13:30</v>
      </c>
      <c r="Z52" s="79"/>
      <c r="AB52" s="27" t="str">
        <f t="shared" si="15"/>
        <v>-점심</v>
      </c>
    </row>
    <row r="53" spans="1:28" ht="35.1" customHeight="1">
      <c r="A53" s="26" t="s">
        <v>136</v>
      </c>
      <c r="B53" s="23" t="s">
        <v>42</v>
      </c>
      <c r="C53" s="23" t="s">
        <v>43</v>
      </c>
      <c r="D53" s="28" t="s">
        <v>38</v>
      </c>
      <c r="E53" s="23" t="s">
        <v>39</v>
      </c>
      <c r="F53" s="25" t="s">
        <v>773</v>
      </c>
      <c r="G53" s="36" t="s">
        <v>136</v>
      </c>
      <c r="H53" s="36"/>
      <c r="I53" s="36"/>
      <c r="J53" s="36" t="s">
        <v>139</v>
      </c>
      <c r="K53" s="33" t="s">
        <v>567</v>
      </c>
      <c r="L53" s="38" t="s">
        <v>560</v>
      </c>
      <c r="M53" s="36" t="s">
        <v>550</v>
      </c>
      <c r="N53" s="36" t="s">
        <v>543</v>
      </c>
      <c r="O53" s="44" t="s">
        <v>655</v>
      </c>
      <c r="P53" s="36" t="s">
        <v>39</v>
      </c>
      <c r="Q53" s="36" t="s">
        <v>832</v>
      </c>
      <c r="R53" s="36" t="str">
        <f t="shared" ref="R53:R68" si="21">F53</f>
        <v>수도권 경제 09</v>
      </c>
      <c r="S53" s="31" t="str">
        <f>TEXT(VLOOKUP(F53, '10.31_일반경제'!$E$6:$N$98, 10, FALSE), "HH:MM")</f>
        <v>13:10</v>
      </c>
      <c r="T53" s="31" t="str">
        <f t="shared" ref="T53:T68" si="22">TEXT(S53+TIME(0, 15, 0), "HH:MM")</f>
        <v>13:25</v>
      </c>
      <c r="U53" s="138" t="str">
        <f t="shared" ref="U53:U68" si="23">K53</f>
        <v>10월31일(목)</v>
      </c>
      <c r="V53" s="78" t="str">
        <f t="shared" ref="V53:V68" si="24">LEFT(M53, 2)</f>
        <v>1조</v>
      </c>
      <c r="W53" s="78" t="s">
        <v>773</v>
      </c>
      <c r="X53" s="78" t="str">
        <f>TEXT(VLOOKUP(F53, '10.31_일반경제'!$F$6:$N$98, 9, FALSE), "HH:MM")</f>
        <v>13:30</v>
      </c>
      <c r="Y53" s="78" t="str">
        <f t="shared" ref="Y53:Y68" si="25">TEXT(X53+TIME(0, 15, 0), "HH:MM")</f>
        <v>13:45</v>
      </c>
      <c r="Z53" s="78"/>
      <c r="AA53" s="27" t="str">
        <f>IF(EXACT(F53,F52), "01", TEXT(AA51+1, "00"))</f>
        <v>09</v>
      </c>
      <c r="AB53" s="27" t="str">
        <f t="shared" si="15"/>
        <v>09-10월31일(목)수도권 경제 09</v>
      </c>
    </row>
    <row r="54" spans="1:28" ht="35.1" customHeight="1">
      <c r="A54" s="26" t="s">
        <v>140</v>
      </c>
      <c r="B54" s="23" t="s">
        <v>42</v>
      </c>
      <c r="C54" s="23" t="s">
        <v>43</v>
      </c>
      <c r="D54" s="28" t="s">
        <v>38</v>
      </c>
      <c r="E54" s="23" t="s">
        <v>39</v>
      </c>
      <c r="F54" s="25" t="s">
        <v>774</v>
      </c>
      <c r="G54" s="36" t="s">
        <v>140</v>
      </c>
      <c r="H54" s="36"/>
      <c r="I54" s="36"/>
      <c r="J54" s="36" t="s">
        <v>143</v>
      </c>
      <c r="K54" s="33" t="s">
        <v>567</v>
      </c>
      <c r="L54" s="38" t="s">
        <v>560</v>
      </c>
      <c r="M54" s="36" t="s">
        <v>550</v>
      </c>
      <c r="N54" s="36" t="s">
        <v>543</v>
      </c>
      <c r="O54" s="44" t="s">
        <v>656</v>
      </c>
      <c r="P54" s="36" t="s">
        <v>39</v>
      </c>
      <c r="Q54" s="36" t="s">
        <v>832</v>
      </c>
      <c r="R54" s="36" t="str">
        <f t="shared" si="21"/>
        <v>수도권 경제 10</v>
      </c>
      <c r="S54" s="31" t="str">
        <f>TEXT(VLOOKUP(F54, '10.31_일반경제'!$E$6:$N$98, 10, FALSE), "HH:MM")</f>
        <v>13:30</v>
      </c>
      <c r="T54" s="31" t="str">
        <f t="shared" si="22"/>
        <v>13:45</v>
      </c>
      <c r="U54" s="138" t="str">
        <f t="shared" si="23"/>
        <v>10월31일(목)</v>
      </c>
      <c r="V54" s="78" t="str">
        <f t="shared" si="24"/>
        <v>1조</v>
      </c>
      <c r="W54" s="78" t="s">
        <v>774</v>
      </c>
      <c r="X54" s="78" t="str">
        <f>TEXT(VLOOKUP(F54, '10.31_일반경제'!$F$6:$N$98, 9, FALSE), "HH:MM")</f>
        <v>13:50</v>
      </c>
      <c r="Y54" s="78" t="str">
        <f t="shared" si="25"/>
        <v>14:05</v>
      </c>
      <c r="Z54" s="78"/>
      <c r="AA54" s="27" t="str">
        <f t="shared" si="9"/>
        <v>10</v>
      </c>
      <c r="AB54" s="27" t="str">
        <f t="shared" si="15"/>
        <v>10-10월31일(목)수도권 경제 10</v>
      </c>
    </row>
    <row r="55" spans="1:28" ht="35.1" customHeight="1">
      <c r="A55" s="26" t="s">
        <v>144</v>
      </c>
      <c r="B55" s="23" t="s">
        <v>42</v>
      </c>
      <c r="C55" s="23" t="s">
        <v>43</v>
      </c>
      <c r="D55" s="28" t="s">
        <v>38</v>
      </c>
      <c r="E55" s="23" t="s">
        <v>39</v>
      </c>
      <c r="F55" s="25" t="s">
        <v>775</v>
      </c>
      <c r="G55" s="36" t="s">
        <v>144</v>
      </c>
      <c r="H55" s="36"/>
      <c r="I55" s="36"/>
      <c r="J55" s="36" t="s">
        <v>147</v>
      </c>
      <c r="K55" s="33" t="s">
        <v>567</v>
      </c>
      <c r="L55" s="38" t="s">
        <v>560</v>
      </c>
      <c r="M55" s="36" t="s">
        <v>550</v>
      </c>
      <c r="N55" s="36" t="s">
        <v>543</v>
      </c>
      <c r="O55" s="44" t="s">
        <v>657</v>
      </c>
      <c r="P55" s="36" t="s">
        <v>819</v>
      </c>
      <c r="Q55" s="36" t="s">
        <v>832</v>
      </c>
      <c r="R55" s="36" t="str">
        <f t="shared" si="21"/>
        <v>수도권 경제 11</v>
      </c>
      <c r="S55" s="31" t="str">
        <f>TEXT(VLOOKUP(F55, '10.31_일반경제'!$E$6:$N$98, 10, FALSE), "HH:MM")</f>
        <v>13:50</v>
      </c>
      <c r="T55" s="31" t="str">
        <f t="shared" si="22"/>
        <v>14:05</v>
      </c>
      <c r="U55" s="138" t="str">
        <f t="shared" si="23"/>
        <v>10월31일(목)</v>
      </c>
      <c r="V55" s="78" t="str">
        <f t="shared" si="24"/>
        <v>1조</v>
      </c>
      <c r="W55" s="78" t="s">
        <v>775</v>
      </c>
      <c r="X55" s="78" t="str">
        <f>TEXT(VLOOKUP(F55, '10.31_일반경제'!$F$6:$N$98, 9, FALSE), "HH:MM")</f>
        <v>14:10</v>
      </c>
      <c r="Y55" s="78" t="str">
        <f t="shared" si="25"/>
        <v>14:25</v>
      </c>
      <c r="Z55" s="78"/>
      <c r="AA55" s="27" t="str">
        <f t="shared" si="9"/>
        <v>11</v>
      </c>
      <c r="AB55" s="27" t="str">
        <f t="shared" si="15"/>
        <v>11-10월31일(목)수도권 경제 11</v>
      </c>
    </row>
    <row r="56" spans="1:28" ht="35.1" customHeight="1">
      <c r="A56" s="26" t="s">
        <v>148</v>
      </c>
      <c r="B56" s="23" t="s">
        <v>42</v>
      </c>
      <c r="C56" s="23" t="s">
        <v>43</v>
      </c>
      <c r="D56" s="28" t="s">
        <v>38</v>
      </c>
      <c r="E56" s="23" t="s">
        <v>39</v>
      </c>
      <c r="F56" s="25" t="s">
        <v>776</v>
      </c>
      <c r="G56" s="36" t="s">
        <v>148</v>
      </c>
      <c r="H56" s="36"/>
      <c r="I56" s="36"/>
      <c r="J56" s="36" t="s">
        <v>151</v>
      </c>
      <c r="K56" s="33" t="s">
        <v>567</v>
      </c>
      <c r="L56" s="38" t="s">
        <v>560</v>
      </c>
      <c r="M56" s="36" t="s">
        <v>550</v>
      </c>
      <c r="N56" s="36" t="s">
        <v>543</v>
      </c>
      <c r="O56" s="44" t="s">
        <v>658</v>
      </c>
      <c r="P56" s="36" t="s">
        <v>819</v>
      </c>
      <c r="Q56" s="36" t="s">
        <v>832</v>
      </c>
      <c r="R56" s="36" t="str">
        <f t="shared" si="21"/>
        <v>수도권 경제 12</v>
      </c>
      <c r="S56" s="31" t="str">
        <f>TEXT(VLOOKUP(F56, '10.31_일반경제'!$E$6:$N$98, 10, FALSE), "HH:MM")</f>
        <v>14:10</v>
      </c>
      <c r="T56" s="31" t="str">
        <f t="shared" si="22"/>
        <v>14:25</v>
      </c>
      <c r="U56" s="138" t="str">
        <f t="shared" si="23"/>
        <v>10월31일(목)</v>
      </c>
      <c r="V56" s="78" t="str">
        <f t="shared" si="24"/>
        <v>1조</v>
      </c>
      <c r="W56" s="78" t="s">
        <v>776</v>
      </c>
      <c r="X56" s="78" t="str">
        <f>TEXT(VLOOKUP(F56, '10.31_일반경제'!$F$6:$N$98, 9, FALSE), "HH:MM")</f>
        <v>14:30</v>
      </c>
      <c r="Y56" s="78" t="str">
        <f t="shared" si="25"/>
        <v>14:45</v>
      </c>
      <c r="Z56" s="78"/>
      <c r="AA56" s="27" t="str">
        <f t="shared" si="9"/>
        <v>12</v>
      </c>
      <c r="AB56" s="27" t="str">
        <f t="shared" si="15"/>
        <v>12-10월31일(목)수도권 경제 12</v>
      </c>
    </row>
    <row r="57" spans="1:28" ht="35.1" customHeight="1">
      <c r="A57" s="26" t="s">
        <v>152</v>
      </c>
      <c r="B57" s="23" t="s">
        <v>42</v>
      </c>
      <c r="C57" s="23" t="s">
        <v>43</v>
      </c>
      <c r="D57" s="28" t="s">
        <v>38</v>
      </c>
      <c r="E57" s="23" t="s">
        <v>39</v>
      </c>
      <c r="F57" s="25" t="s">
        <v>781</v>
      </c>
      <c r="G57" s="36" t="s">
        <v>152</v>
      </c>
      <c r="H57" s="36"/>
      <c r="I57" s="36"/>
      <c r="J57" s="36" t="s">
        <v>155</v>
      </c>
      <c r="K57" s="33" t="s">
        <v>567</v>
      </c>
      <c r="L57" s="38" t="s">
        <v>561</v>
      </c>
      <c r="M57" s="36" t="s">
        <v>550</v>
      </c>
      <c r="N57" s="36" t="s">
        <v>544</v>
      </c>
      <c r="O57" s="44" t="s">
        <v>663</v>
      </c>
      <c r="P57" s="36" t="s">
        <v>826</v>
      </c>
      <c r="Q57" s="36" t="s">
        <v>832</v>
      </c>
      <c r="R57" s="36" t="str">
        <f t="shared" si="21"/>
        <v>수도권 경제 13</v>
      </c>
      <c r="S57" s="31" t="str">
        <f>TEXT(VLOOKUP(F57, '10.31_일반경제'!$E$6:$N$98, 10, FALSE), "HH:MM")</f>
        <v>14:30</v>
      </c>
      <c r="T57" s="31" t="str">
        <f t="shared" si="22"/>
        <v>14:45</v>
      </c>
      <c r="U57" s="138" t="str">
        <f t="shared" si="23"/>
        <v>10월31일(목)</v>
      </c>
      <c r="V57" s="78" t="str">
        <f t="shared" si="24"/>
        <v>1조</v>
      </c>
      <c r="W57" s="78" t="s">
        <v>781</v>
      </c>
      <c r="X57" s="78" t="str">
        <f>TEXT(VLOOKUP(F57, '10.31_일반경제'!$F$6:$N$98, 9, FALSE), "HH:MM")</f>
        <v>14:50</v>
      </c>
      <c r="Y57" s="78" t="str">
        <f t="shared" si="25"/>
        <v>15:05</v>
      </c>
      <c r="Z57" s="78"/>
      <c r="AA57" s="27" t="str">
        <f t="shared" si="9"/>
        <v>13</v>
      </c>
      <c r="AB57" s="27" t="str">
        <f t="shared" si="15"/>
        <v>13-10월31일(목)수도권 경제 13</v>
      </c>
    </row>
    <row r="58" spans="1:28" ht="35.1" customHeight="1">
      <c r="A58" s="26" t="s">
        <v>156</v>
      </c>
      <c r="B58" s="23" t="s">
        <v>42</v>
      </c>
      <c r="C58" s="23" t="s">
        <v>43</v>
      </c>
      <c r="D58" s="28" t="s">
        <v>38</v>
      </c>
      <c r="E58" s="23" t="s">
        <v>39</v>
      </c>
      <c r="F58" s="25" t="s">
        <v>782</v>
      </c>
      <c r="G58" s="36" t="s">
        <v>156</v>
      </c>
      <c r="H58" s="36"/>
      <c r="I58" s="36"/>
      <c r="J58" s="36" t="s">
        <v>159</v>
      </c>
      <c r="K58" s="33" t="s">
        <v>567</v>
      </c>
      <c r="L58" s="38" t="s">
        <v>561</v>
      </c>
      <c r="M58" s="36" t="s">
        <v>550</v>
      </c>
      <c r="N58" s="36" t="s">
        <v>544</v>
      </c>
      <c r="O58" s="44" t="s">
        <v>664</v>
      </c>
      <c r="P58" s="36" t="s">
        <v>825</v>
      </c>
      <c r="Q58" s="36" t="s">
        <v>832</v>
      </c>
      <c r="R58" s="36" t="str">
        <f t="shared" si="21"/>
        <v>수도권 경제 14</v>
      </c>
      <c r="S58" s="31" t="e">
        <f>TEXT(VLOOKUP(F58, '10.31_일반경제'!$E$6:$N$98, 10, FALSE), "HH:MM")</f>
        <v>#N/A</v>
      </c>
      <c r="T58" s="31" t="e">
        <f t="shared" si="22"/>
        <v>#N/A</v>
      </c>
      <c r="U58" s="138" t="str">
        <f t="shared" si="23"/>
        <v>10월31일(목)</v>
      </c>
      <c r="V58" s="78" t="str">
        <f t="shared" si="24"/>
        <v>1조</v>
      </c>
      <c r="W58" s="78" t="s">
        <v>782</v>
      </c>
      <c r="X58" s="78" t="e">
        <f>TEXT(VLOOKUP(F58, '10.31_일반경제'!$F$6:$N$98, 9, FALSE), "HH:MM")</f>
        <v>#N/A</v>
      </c>
      <c r="Y58" s="78" t="e">
        <f t="shared" si="25"/>
        <v>#N/A</v>
      </c>
      <c r="Z58" s="78"/>
      <c r="AA58" s="27" t="str">
        <f t="shared" si="9"/>
        <v>14</v>
      </c>
      <c r="AB58" s="27" t="str">
        <f t="shared" si="15"/>
        <v>14-10월31일(목)수도권 경제 14</v>
      </c>
    </row>
    <row r="59" spans="1:28" ht="35.1" customHeight="1">
      <c r="A59" s="26" t="s">
        <v>160</v>
      </c>
      <c r="B59" s="23" t="s">
        <v>42</v>
      </c>
      <c r="C59" s="23" t="s">
        <v>43</v>
      </c>
      <c r="D59" s="28" t="s">
        <v>38</v>
      </c>
      <c r="E59" s="23" t="s">
        <v>39</v>
      </c>
      <c r="F59" s="25" t="s">
        <v>783</v>
      </c>
      <c r="G59" s="36" t="s">
        <v>160</v>
      </c>
      <c r="H59" s="36"/>
      <c r="I59" s="36"/>
      <c r="J59" s="36" t="s">
        <v>163</v>
      </c>
      <c r="K59" s="33" t="s">
        <v>567</v>
      </c>
      <c r="L59" s="38" t="s">
        <v>561</v>
      </c>
      <c r="M59" s="36" t="s">
        <v>550</v>
      </c>
      <c r="N59" s="36" t="s">
        <v>544</v>
      </c>
      <c r="O59" s="44" t="s">
        <v>665</v>
      </c>
      <c r="P59" s="36" t="s">
        <v>827</v>
      </c>
      <c r="Q59" s="36" t="s">
        <v>832</v>
      </c>
      <c r="R59" s="36" t="str">
        <f t="shared" si="21"/>
        <v>수도권 경제 15</v>
      </c>
      <c r="S59" s="31" t="str">
        <f>TEXT(VLOOKUP(F59, '10.31_일반경제'!$E$6:$N$98, 10, FALSE), "HH:MM")</f>
        <v>14:50</v>
      </c>
      <c r="T59" s="31" t="str">
        <f t="shared" si="22"/>
        <v>15:05</v>
      </c>
      <c r="U59" s="138" t="str">
        <f t="shared" si="23"/>
        <v>10월31일(목)</v>
      </c>
      <c r="V59" s="78" t="str">
        <f t="shared" si="24"/>
        <v>1조</v>
      </c>
      <c r="W59" s="78" t="s">
        <v>783</v>
      </c>
      <c r="X59" s="78" t="str">
        <f>TEXT(VLOOKUP(F59, '10.31_일반경제'!$F$6:$N$98, 9, FALSE), "HH:MM")</f>
        <v>15:10</v>
      </c>
      <c r="Y59" s="78" t="str">
        <f t="shared" si="25"/>
        <v>15:25</v>
      </c>
      <c r="Z59" s="78"/>
      <c r="AA59" s="27" t="str">
        <f t="shared" si="9"/>
        <v>15</v>
      </c>
      <c r="AB59" s="27" t="str">
        <f t="shared" si="15"/>
        <v>15-10월31일(목)수도권 경제 15</v>
      </c>
    </row>
    <row r="60" spans="1:28" ht="35.1" customHeight="1">
      <c r="A60" s="26" t="s">
        <v>164</v>
      </c>
      <c r="B60" s="23" t="s">
        <v>42</v>
      </c>
      <c r="C60" s="23" t="s">
        <v>43</v>
      </c>
      <c r="D60" s="28" t="s">
        <v>38</v>
      </c>
      <c r="E60" s="23" t="s">
        <v>41</v>
      </c>
      <c r="F60" s="25" t="s">
        <v>784</v>
      </c>
      <c r="G60" s="36" t="s">
        <v>164</v>
      </c>
      <c r="H60" s="36"/>
      <c r="I60" s="36"/>
      <c r="J60" s="36" t="s">
        <v>167</v>
      </c>
      <c r="K60" s="33" t="s">
        <v>567</v>
      </c>
      <c r="L60" s="38" t="s">
        <v>561</v>
      </c>
      <c r="M60" s="36" t="s">
        <v>550</v>
      </c>
      <c r="N60" s="36" t="s">
        <v>544</v>
      </c>
      <c r="O60" s="44" t="s">
        <v>666</v>
      </c>
      <c r="P60" s="36" t="s">
        <v>41</v>
      </c>
      <c r="Q60" s="36" t="s">
        <v>832</v>
      </c>
      <c r="R60" s="36" t="str">
        <f t="shared" si="21"/>
        <v>수도권 경제 16</v>
      </c>
      <c r="S60" s="31" t="str">
        <f>TEXT(VLOOKUP(F60, '10.31_일반경제'!$E$6:$N$98, 10, FALSE), "HH:MM")</f>
        <v>15:10</v>
      </c>
      <c r="T60" s="31" t="str">
        <f t="shared" si="22"/>
        <v>15:25</v>
      </c>
      <c r="U60" s="138" t="str">
        <f t="shared" si="23"/>
        <v>10월31일(목)</v>
      </c>
      <c r="V60" s="78" t="str">
        <f t="shared" si="24"/>
        <v>1조</v>
      </c>
      <c r="W60" s="78" t="s">
        <v>784</v>
      </c>
      <c r="X60" s="78" t="str">
        <f>TEXT(VLOOKUP(F60, '10.31_일반경제'!$F$6:$N$98, 9, FALSE), "HH:MM")</f>
        <v>15:30</v>
      </c>
      <c r="Y60" s="78" t="str">
        <f t="shared" si="25"/>
        <v>15:45</v>
      </c>
      <c r="Z60" s="78"/>
      <c r="AA60" s="27" t="str">
        <f t="shared" si="9"/>
        <v>16</v>
      </c>
      <c r="AB60" s="27" t="str">
        <f t="shared" si="15"/>
        <v>16-10월31일(목)수도권 경제 16</v>
      </c>
    </row>
    <row r="61" spans="1:28" ht="35.1" customHeight="1">
      <c r="A61" s="26" t="s">
        <v>80</v>
      </c>
      <c r="B61" s="23" t="s">
        <v>36</v>
      </c>
      <c r="C61" s="23" t="s">
        <v>37</v>
      </c>
      <c r="D61" s="28" t="s">
        <v>40</v>
      </c>
      <c r="E61" s="23" t="s">
        <v>39</v>
      </c>
      <c r="F61" s="25" t="s">
        <v>789</v>
      </c>
      <c r="G61" s="36" t="s">
        <v>80</v>
      </c>
      <c r="H61" s="36"/>
      <c r="I61" s="36"/>
      <c r="J61" s="36" t="s">
        <v>82</v>
      </c>
      <c r="K61" s="39" t="s">
        <v>568</v>
      </c>
      <c r="L61" s="40" t="s">
        <v>554</v>
      </c>
      <c r="M61" s="36" t="s">
        <v>552</v>
      </c>
      <c r="N61" s="36" t="s">
        <v>541</v>
      </c>
      <c r="O61" s="44" t="s">
        <v>671</v>
      </c>
      <c r="P61" s="36" t="s">
        <v>819</v>
      </c>
      <c r="Q61" s="36" t="s">
        <v>832</v>
      </c>
      <c r="R61" s="36" t="str">
        <f t="shared" si="21"/>
        <v>보훈 경영 01</v>
      </c>
      <c r="S61" s="31" t="str">
        <f>TEXT(VLOOKUP(F61, '11.1_특별(보훈),고교행정'!$E$6:$N$79, 10, FALSE), "HH:MM")</f>
        <v>09:00</v>
      </c>
      <c r="T61" s="31" t="str">
        <f t="shared" si="22"/>
        <v>09:15</v>
      </c>
      <c r="U61" s="138" t="str">
        <f t="shared" si="23"/>
        <v>11월01일(금)</v>
      </c>
      <c r="V61" s="78" t="str">
        <f t="shared" si="24"/>
        <v>1조</v>
      </c>
      <c r="W61" s="78" t="s">
        <v>789</v>
      </c>
      <c r="X61" s="78" t="str">
        <f>TEXT(VLOOKUP(F61, '11.1_특별(보훈),고교행정'!$F$6:$N$79, 9, FALSE), "HH:MM")</f>
        <v>09:20</v>
      </c>
      <c r="Y61" s="78" t="str">
        <f t="shared" si="25"/>
        <v>09:35</v>
      </c>
      <c r="Z61" s="78"/>
      <c r="AA61" s="27" t="str">
        <f>"01"</f>
        <v>01</v>
      </c>
      <c r="AB61" s="27" t="str">
        <f t="shared" si="15"/>
        <v>01-11월01일(금)보훈 경영 01</v>
      </c>
    </row>
    <row r="62" spans="1:28" ht="35.1" customHeight="1">
      <c r="A62" s="26" t="s">
        <v>83</v>
      </c>
      <c r="B62" s="23" t="s">
        <v>36</v>
      </c>
      <c r="C62" s="23" t="s">
        <v>37</v>
      </c>
      <c r="D62" s="28" t="s">
        <v>40</v>
      </c>
      <c r="E62" s="23" t="s">
        <v>39</v>
      </c>
      <c r="F62" s="25" t="s">
        <v>790</v>
      </c>
      <c r="G62" s="36" t="s">
        <v>83</v>
      </c>
      <c r="H62" s="36"/>
      <c r="I62" s="36"/>
      <c r="J62" s="36" t="s">
        <v>85</v>
      </c>
      <c r="K62" s="39" t="s">
        <v>568</v>
      </c>
      <c r="L62" s="40" t="s">
        <v>554</v>
      </c>
      <c r="M62" s="36" t="s">
        <v>552</v>
      </c>
      <c r="N62" s="36" t="s">
        <v>541</v>
      </c>
      <c r="O62" s="44" t="s">
        <v>672</v>
      </c>
      <c r="P62" s="36" t="s">
        <v>819</v>
      </c>
      <c r="Q62" s="36" t="s">
        <v>832</v>
      </c>
      <c r="R62" s="36" t="str">
        <f t="shared" si="21"/>
        <v>보훈 경영 02</v>
      </c>
      <c r="S62" s="31" t="str">
        <f>TEXT(VLOOKUP(F62, '11.1_특별(보훈),고교행정'!$E$6:$N$79, 10, FALSE), "HH:MM")</f>
        <v>09:20</v>
      </c>
      <c r="T62" s="31" t="str">
        <f t="shared" si="22"/>
        <v>09:35</v>
      </c>
      <c r="U62" s="138" t="str">
        <f t="shared" si="23"/>
        <v>11월01일(금)</v>
      </c>
      <c r="V62" s="78" t="str">
        <f t="shared" si="24"/>
        <v>1조</v>
      </c>
      <c r="W62" s="78" t="s">
        <v>790</v>
      </c>
      <c r="X62" s="78" t="str">
        <f>TEXT(VLOOKUP(F62, '11.1_특별(보훈),고교행정'!$F$6:$N$79, 9, FALSE), "HH:MM")</f>
        <v>09:40</v>
      </c>
      <c r="Y62" s="78" t="str">
        <f t="shared" si="25"/>
        <v>09:55</v>
      </c>
      <c r="Z62" s="78"/>
      <c r="AA62" s="27" t="str">
        <f t="shared" si="9"/>
        <v>02</v>
      </c>
      <c r="AB62" s="27" t="str">
        <f t="shared" si="15"/>
        <v>02-11월01일(금)보훈 경영 02</v>
      </c>
    </row>
    <row r="63" spans="1:28" ht="35.1" customHeight="1">
      <c r="A63" s="26" t="s">
        <v>86</v>
      </c>
      <c r="B63" s="23" t="s">
        <v>36</v>
      </c>
      <c r="C63" s="23" t="s">
        <v>37</v>
      </c>
      <c r="D63" s="28" t="s">
        <v>40</v>
      </c>
      <c r="E63" s="23" t="s">
        <v>39</v>
      </c>
      <c r="F63" s="25" t="s">
        <v>791</v>
      </c>
      <c r="G63" s="36" t="s">
        <v>86</v>
      </c>
      <c r="H63" s="36"/>
      <c r="I63" s="36"/>
      <c r="J63" s="36" t="s">
        <v>88</v>
      </c>
      <c r="K63" s="39" t="s">
        <v>568</v>
      </c>
      <c r="L63" s="40" t="s">
        <v>554</v>
      </c>
      <c r="M63" s="36" t="s">
        <v>552</v>
      </c>
      <c r="N63" s="36" t="s">
        <v>541</v>
      </c>
      <c r="O63" s="44" t="s">
        <v>673</v>
      </c>
      <c r="P63" s="36" t="s">
        <v>819</v>
      </c>
      <c r="Q63" s="36" t="s">
        <v>832</v>
      </c>
      <c r="R63" s="36" t="str">
        <f t="shared" si="21"/>
        <v>보훈 경영 03</v>
      </c>
      <c r="S63" s="31" t="str">
        <f>TEXT(VLOOKUP(F63, '11.1_특별(보훈),고교행정'!$E$6:$N$79, 10, FALSE), "HH:MM")</f>
        <v>09:40</v>
      </c>
      <c r="T63" s="31" t="str">
        <f t="shared" si="22"/>
        <v>09:55</v>
      </c>
      <c r="U63" s="138" t="str">
        <f t="shared" si="23"/>
        <v>11월01일(금)</v>
      </c>
      <c r="V63" s="78" t="str">
        <f t="shared" si="24"/>
        <v>1조</v>
      </c>
      <c r="W63" s="78" t="s">
        <v>791</v>
      </c>
      <c r="X63" s="78" t="str">
        <f>TEXT(VLOOKUP(F63, '11.1_특별(보훈),고교행정'!$F$6:$N$79, 9, FALSE), "HH:MM")</f>
        <v>10:00</v>
      </c>
      <c r="Y63" s="78" t="str">
        <f t="shared" si="25"/>
        <v>10:15</v>
      </c>
      <c r="Z63" s="78"/>
      <c r="AA63" s="27" t="str">
        <f t="shared" si="9"/>
        <v>03</v>
      </c>
      <c r="AB63" s="27" t="str">
        <f t="shared" si="15"/>
        <v>03-11월01일(금)보훈 경영 03</v>
      </c>
    </row>
    <row r="64" spans="1:28" ht="35.1" customHeight="1">
      <c r="A64" s="26" t="s">
        <v>89</v>
      </c>
      <c r="B64" s="23" t="s">
        <v>36</v>
      </c>
      <c r="C64" s="23" t="s">
        <v>37</v>
      </c>
      <c r="D64" s="28" t="s">
        <v>40</v>
      </c>
      <c r="E64" s="23" t="s">
        <v>39</v>
      </c>
      <c r="F64" s="25" t="s">
        <v>792</v>
      </c>
      <c r="G64" s="36" t="s">
        <v>89</v>
      </c>
      <c r="H64" s="36"/>
      <c r="I64" s="36"/>
      <c r="J64" s="36" t="s">
        <v>91</v>
      </c>
      <c r="K64" s="39" t="s">
        <v>568</v>
      </c>
      <c r="L64" s="40" t="s">
        <v>554</v>
      </c>
      <c r="M64" s="36" t="s">
        <v>552</v>
      </c>
      <c r="N64" s="36" t="s">
        <v>541</v>
      </c>
      <c r="O64" s="44" t="s">
        <v>674</v>
      </c>
      <c r="P64" s="36" t="s">
        <v>829</v>
      </c>
      <c r="Q64" s="36" t="s">
        <v>832</v>
      </c>
      <c r="R64" s="36" t="str">
        <f t="shared" si="21"/>
        <v>보훈 경영 04</v>
      </c>
      <c r="S64" s="31" t="str">
        <f>TEXT(VLOOKUP(F64, '11.1_특별(보훈),고교행정'!$E$6:$N$79, 10, FALSE), "HH:MM")</f>
        <v>10:00</v>
      </c>
      <c r="T64" s="31" t="str">
        <f t="shared" si="22"/>
        <v>10:15</v>
      </c>
      <c r="U64" s="138" t="str">
        <f t="shared" si="23"/>
        <v>11월01일(금)</v>
      </c>
      <c r="V64" s="78" t="str">
        <f t="shared" si="24"/>
        <v>1조</v>
      </c>
      <c r="W64" s="78" t="s">
        <v>792</v>
      </c>
      <c r="X64" s="78" t="str">
        <f>TEXT(VLOOKUP(F64, '11.1_특별(보훈),고교행정'!$F$6:$N$79, 9, FALSE), "HH:MM")</f>
        <v>10:20</v>
      </c>
      <c r="Y64" s="78" t="str">
        <f t="shared" si="25"/>
        <v>10:35</v>
      </c>
      <c r="Z64" s="78"/>
      <c r="AA64" s="27" t="str">
        <f t="shared" si="9"/>
        <v>04</v>
      </c>
      <c r="AB64" s="27" t="str">
        <f t="shared" si="15"/>
        <v>04-11월01일(금)보훈 경영 04</v>
      </c>
    </row>
    <row r="65" spans="1:28" ht="35.1" customHeight="1">
      <c r="A65" s="26" t="s">
        <v>92</v>
      </c>
      <c r="B65" s="23" t="s">
        <v>36</v>
      </c>
      <c r="C65" s="23" t="s">
        <v>37</v>
      </c>
      <c r="D65" s="28" t="s">
        <v>40</v>
      </c>
      <c r="E65" s="23" t="s">
        <v>39</v>
      </c>
      <c r="F65" s="25" t="s">
        <v>798</v>
      </c>
      <c r="G65" s="36" t="s">
        <v>92</v>
      </c>
      <c r="H65" s="36"/>
      <c r="I65" s="36"/>
      <c r="J65" s="36" t="s">
        <v>94</v>
      </c>
      <c r="K65" s="39" t="s">
        <v>568</v>
      </c>
      <c r="L65" s="40" t="s">
        <v>556</v>
      </c>
      <c r="M65" s="36" t="s">
        <v>552</v>
      </c>
      <c r="N65" s="36" t="s">
        <v>542</v>
      </c>
      <c r="O65" s="44" t="s">
        <v>680</v>
      </c>
      <c r="P65" s="36" t="s">
        <v>830</v>
      </c>
      <c r="Q65" s="36" t="s">
        <v>832</v>
      </c>
      <c r="R65" s="36" t="str">
        <f t="shared" si="21"/>
        <v>보훈 경영 05</v>
      </c>
      <c r="S65" s="31" t="e">
        <f>TEXT(VLOOKUP(F65, '11.1_특별(보훈),고교행정'!$E$6:$N$79, 10, FALSE), "HH:MM")</f>
        <v>#N/A</v>
      </c>
      <c r="T65" s="31" t="e">
        <f t="shared" si="22"/>
        <v>#N/A</v>
      </c>
      <c r="U65" s="138" t="str">
        <f t="shared" si="23"/>
        <v>11월01일(금)</v>
      </c>
      <c r="V65" s="78" t="str">
        <f t="shared" si="24"/>
        <v>1조</v>
      </c>
      <c r="W65" s="78" t="s">
        <v>798</v>
      </c>
      <c r="X65" s="78" t="e">
        <f>TEXT(VLOOKUP(F65, '11.1_특별(보훈),고교행정'!$F$6:$N$79, 9, FALSE), "HH:MM")</f>
        <v>#N/A</v>
      </c>
      <c r="Y65" s="78" t="e">
        <f t="shared" si="25"/>
        <v>#N/A</v>
      </c>
      <c r="Z65" s="78"/>
      <c r="AA65" s="27" t="str">
        <f t="shared" si="9"/>
        <v>05</v>
      </c>
      <c r="AB65" s="27" t="str">
        <f t="shared" si="15"/>
        <v>05-11월01일(금)보훈 경영 05</v>
      </c>
    </row>
    <row r="66" spans="1:28" ht="35.1" customHeight="1">
      <c r="A66" s="26" t="s">
        <v>95</v>
      </c>
      <c r="B66" s="23" t="s">
        <v>36</v>
      </c>
      <c r="C66" s="23" t="s">
        <v>37</v>
      </c>
      <c r="D66" s="28" t="s">
        <v>40</v>
      </c>
      <c r="E66" s="23" t="s">
        <v>39</v>
      </c>
      <c r="F66" s="25" t="s">
        <v>799</v>
      </c>
      <c r="G66" s="36" t="s">
        <v>95</v>
      </c>
      <c r="H66" s="36"/>
      <c r="I66" s="36"/>
      <c r="J66" s="36" t="s">
        <v>97</v>
      </c>
      <c r="K66" s="39" t="s">
        <v>568</v>
      </c>
      <c r="L66" s="40" t="s">
        <v>556</v>
      </c>
      <c r="M66" s="36" t="s">
        <v>552</v>
      </c>
      <c r="N66" s="36" t="s">
        <v>542</v>
      </c>
      <c r="O66" s="44" t="s">
        <v>681</v>
      </c>
      <c r="P66" s="36" t="s">
        <v>821</v>
      </c>
      <c r="Q66" s="36" t="s">
        <v>832</v>
      </c>
      <c r="R66" s="36" t="str">
        <f t="shared" si="21"/>
        <v>보훈 경영 06</v>
      </c>
      <c r="S66" s="31" t="str">
        <f>TEXT(VLOOKUP(F66, '11.1_특별(보훈),고교행정'!$E$6:$N$79, 10, FALSE), "HH:MM")</f>
        <v>10:20</v>
      </c>
      <c r="T66" s="31" t="str">
        <f t="shared" si="22"/>
        <v>10:35</v>
      </c>
      <c r="U66" s="138" t="str">
        <f t="shared" si="23"/>
        <v>11월01일(금)</v>
      </c>
      <c r="V66" s="78" t="str">
        <f t="shared" si="24"/>
        <v>1조</v>
      </c>
      <c r="W66" s="78" t="s">
        <v>799</v>
      </c>
      <c r="X66" s="78" t="str">
        <f>TEXT(VLOOKUP(F66, '11.1_특별(보훈),고교행정'!$F$6:$N$79, 9, FALSE), "HH:MM")</f>
        <v>10:40</v>
      </c>
      <c r="Y66" s="78" t="str">
        <f t="shared" si="25"/>
        <v>10:55</v>
      </c>
      <c r="Z66" s="78"/>
      <c r="AA66" s="27" t="str">
        <f t="shared" si="9"/>
        <v>06</v>
      </c>
      <c r="AB66" s="27" t="str">
        <f t="shared" si="15"/>
        <v>06-11월01일(금)보훈 경영 06</v>
      </c>
    </row>
    <row r="67" spans="1:28" ht="35.1" customHeight="1">
      <c r="A67" s="26" t="s">
        <v>98</v>
      </c>
      <c r="B67" s="23" t="s">
        <v>36</v>
      </c>
      <c r="C67" s="23" t="s">
        <v>37</v>
      </c>
      <c r="D67" s="28" t="s">
        <v>40</v>
      </c>
      <c r="E67" s="23" t="s">
        <v>41</v>
      </c>
      <c r="F67" s="25" t="s">
        <v>800</v>
      </c>
      <c r="G67" s="36" t="s">
        <v>98</v>
      </c>
      <c r="H67" s="36"/>
      <c r="I67" s="36"/>
      <c r="J67" s="36" t="s">
        <v>100</v>
      </c>
      <c r="K67" s="39" t="s">
        <v>568</v>
      </c>
      <c r="L67" s="40" t="s">
        <v>556</v>
      </c>
      <c r="M67" s="36" t="s">
        <v>552</v>
      </c>
      <c r="N67" s="36" t="s">
        <v>542</v>
      </c>
      <c r="O67" s="44" t="s">
        <v>682</v>
      </c>
      <c r="P67" s="36" t="s">
        <v>821</v>
      </c>
      <c r="Q67" s="36" t="s">
        <v>832</v>
      </c>
      <c r="R67" s="36" t="str">
        <f t="shared" si="21"/>
        <v>보훈 경영 07</v>
      </c>
      <c r="S67" s="31" t="str">
        <f>TEXT(VLOOKUP(F67, '11.1_특별(보훈),고교행정'!$E$6:$N$79, 10, FALSE), "HH:MM")</f>
        <v>10:40</v>
      </c>
      <c r="T67" s="31" t="str">
        <f t="shared" si="22"/>
        <v>10:55</v>
      </c>
      <c r="U67" s="138" t="str">
        <f t="shared" si="23"/>
        <v>11월01일(금)</v>
      </c>
      <c r="V67" s="78" t="str">
        <f t="shared" si="24"/>
        <v>1조</v>
      </c>
      <c r="W67" s="78" t="s">
        <v>800</v>
      </c>
      <c r="X67" s="78" t="str">
        <f>TEXT(VLOOKUP(F67, '11.1_특별(보훈),고교행정'!$F$6:$N$79, 9, FALSE), "HH:MM")</f>
        <v>11:00</v>
      </c>
      <c r="Y67" s="78" t="str">
        <f t="shared" si="25"/>
        <v>11:15</v>
      </c>
      <c r="Z67" s="78"/>
      <c r="AA67" s="27" t="str">
        <f t="shared" si="9"/>
        <v>07</v>
      </c>
      <c r="AB67" s="27" t="str">
        <f t="shared" si="15"/>
        <v>07-11월01일(금)보훈 경영 07</v>
      </c>
    </row>
    <row r="68" spans="1:28" ht="35.1" customHeight="1">
      <c r="A68" s="26" t="s">
        <v>101</v>
      </c>
      <c r="B68" s="23" t="s">
        <v>36</v>
      </c>
      <c r="C68" s="23" t="s">
        <v>37</v>
      </c>
      <c r="D68" s="28" t="s">
        <v>40</v>
      </c>
      <c r="E68" s="23" t="s">
        <v>41</v>
      </c>
      <c r="F68" s="25" t="s">
        <v>801</v>
      </c>
      <c r="G68" s="36" t="s">
        <v>101</v>
      </c>
      <c r="H68" s="36"/>
      <c r="I68" s="36"/>
      <c r="J68" s="36" t="s">
        <v>103</v>
      </c>
      <c r="K68" s="39" t="s">
        <v>568</v>
      </c>
      <c r="L68" s="40" t="s">
        <v>556</v>
      </c>
      <c r="M68" s="36" t="s">
        <v>552</v>
      </c>
      <c r="N68" s="36" t="s">
        <v>542</v>
      </c>
      <c r="O68" s="44" t="s">
        <v>683</v>
      </c>
      <c r="P68" s="36" t="s">
        <v>41</v>
      </c>
      <c r="Q68" s="36" t="s">
        <v>832</v>
      </c>
      <c r="R68" s="36" t="str">
        <f t="shared" si="21"/>
        <v>보훈 경영 08</v>
      </c>
      <c r="S68" s="31" t="e">
        <f>TEXT(VLOOKUP(F68, '11.1_특별(보훈),고교행정'!$E$6:$N$79, 10, FALSE), "HH:MM")</f>
        <v>#N/A</v>
      </c>
      <c r="T68" s="31" t="e">
        <f t="shared" si="22"/>
        <v>#N/A</v>
      </c>
      <c r="U68" s="138" t="str">
        <f t="shared" si="23"/>
        <v>11월01일(금)</v>
      </c>
      <c r="V68" s="78" t="str">
        <f t="shared" si="24"/>
        <v>1조</v>
      </c>
      <c r="W68" s="78" t="s">
        <v>801</v>
      </c>
      <c r="X68" s="78" t="e">
        <f>TEXT(VLOOKUP(F68, '11.1_특별(보훈),고교행정'!$F$6:$N$79, 9, FALSE), "HH:MM")</f>
        <v>#N/A</v>
      </c>
      <c r="Y68" s="78" t="e">
        <f t="shared" si="25"/>
        <v>#N/A</v>
      </c>
      <c r="Z68" s="78"/>
      <c r="AA68" s="27" t="str">
        <f t="shared" si="9"/>
        <v>08</v>
      </c>
      <c r="AB68" s="27" t="str">
        <f t="shared" si="15"/>
        <v>08-11월01일(금)보훈 경영 08</v>
      </c>
    </row>
    <row r="69" spans="1:28" ht="35.1" customHeight="1">
      <c r="A69" s="26"/>
      <c r="B69" s="23"/>
      <c r="C69" s="23"/>
      <c r="D69" s="28"/>
      <c r="E69" s="23"/>
      <c r="F69" s="25"/>
      <c r="G69" s="36"/>
      <c r="H69" s="36"/>
      <c r="I69" s="36"/>
      <c r="J69" s="36"/>
      <c r="K69" s="39" t="s">
        <v>568</v>
      </c>
      <c r="L69" s="42"/>
      <c r="M69" s="36"/>
      <c r="N69" s="36"/>
      <c r="O69" s="44"/>
      <c r="P69" s="36"/>
      <c r="Q69" s="36"/>
      <c r="R69" s="36"/>
      <c r="S69" s="31"/>
      <c r="T69" s="31"/>
      <c r="U69" s="471" t="s">
        <v>859</v>
      </c>
      <c r="V69" s="472"/>
      <c r="W69" s="128"/>
      <c r="X69" s="79" t="e">
        <f>Y68</f>
        <v>#N/A</v>
      </c>
      <c r="Y69" s="79" t="str">
        <f>X70</f>
        <v>13:40</v>
      </c>
      <c r="Z69" s="79"/>
      <c r="AB69" s="27" t="str">
        <f t="shared" si="15"/>
        <v>-점심</v>
      </c>
    </row>
    <row r="70" spans="1:28" ht="35.1" customHeight="1">
      <c r="A70" s="26" t="s">
        <v>71</v>
      </c>
      <c r="B70" s="23" t="s">
        <v>36</v>
      </c>
      <c r="C70" s="23" t="s">
        <v>37</v>
      </c>
      <c r="D70" s="28" t="s">
        <v>38</v>
      </c>
      <c r="E70" s="23" t="s">
        <v>39</v>
      </c>
      <c r="F70" s="25" t="s">
        <v>807</v>
      </c>
      <c r="G70" s="36" t="s">
        <v>71</v>
      </c>
      <c r="H70" s="36"/>
      <c r="I70" s="36"/>
      <c r="J70" s="36" t="s">
        <v>73</v>
      </c>
      <c r="K70" s="39" t="s">
        <v>568</v>
      </c>
      <c r="L70" s="40" t="s">
        <v>557</v>
      </c>
      <c r="M70" s="36" t="s">
        <v>552</v>
      </c>
      <c r="N70" s="36" t="s">
        <v>543</v>
      </c>
      <c r="O70" s="44" t="s">
        <v>689</v>
      </c>
      <c r="P70" s="36" t="s">
        <v>39</v>
      </c>
      <c r="Q70" s="36" t="s">
        <v>832</v>
      </c>
      <c r="R70" s="36" t="str">
        <f t="shared" ref="R70:R80" si="26">F70</f>
        <v>보훈 경제 01</v>
      </c>
      <c r="S70" s="31" t="str">
        <f>TEXT(VLOOKUP(F70, '11.1_특별(보훈),고교행정'!$E$6:$N$79, 10, FALSE), "HH:MM")</f>
        <v>13:20</v>
      </c>
      <c r="T70" s="31" t="str">
        <f t="shared" ref="T70:T80" si="27">TEXT(S70+TIME(0, 15, 0), "HH:MM")</f>
        <v>13:35</v>
      </c>
      <c r="U70" s="138" t="str">
        <f t="shared" ref="U70:U80" si="28">K70</f>
        <v>11월01일(금)</v>
      </c>
      <c r="V70" s="78" t="str">
        <f t="shared" ref="V70:V80" si="29">LEFT(M70, 2)</f>
        <v>1조</v>
      </c>
      <c r="W70" s="78" t="s">
        <v>807</v>
      </c>
      <c r="X70" s="78" t="str">
        <f>TEXT(VLOOKUP(F70, '11.1_특별(보훈),고교행정'!$F$6:$N$79, 9, FALSE), "HH:MM")</f>
        <v>13:40</v>
      </c>
      <c r="Y70" s="78" t="str">
        <f t="shared" ref="Y70:Y80" si="30">TEXT(X70+TIME(0, 15, 0), "HH:MM")</f>
        <v>13:55</v>
      </c>
      <c r="Z70" s="78"/>
      <c r="AA70" s="27" t="str">
        <f>IF(EXACT(F70,F69), "01", TEXT(AA68+1, "00"))</f>
        <v>09</v>
      </c>
      <c r="AB70" s="27" t="str">
        <f t="shared" si="15"/>
        <v>09-11월01일(금)보훈 경제 01</v>
      </c>
    </row>
    <row r="71" spans="1:28" ht="35.1" customHeight="1">
      <c r="A71" s="26" t="s">
        <v>74</v>
      </c>
      <c r="B71" s="23" t="s">
        <v>36</v>
      </c>
      <c r="C71" s="23" t="s">
        <v>37</v>
      </c>
      <c r="D71" s="28" t="s">
        <v>38</v>
      </c>
      <c r="E71" s="23" t="s">
        <v>39</v>
      </c>
      <c r="F71" s="25" t="s">
        <v>808</v>
      </c>
      <c r="G71" s="36" t="s">
        <v>74</v>
      </c>
      <c r="H71" s="36"/>
      <c r="I71" s="36"/>
      <c r="J71" s="36" t="s">
        <v>76</v>
      </c>
      <c r="K71" s="39" t="s">
        <v>568</v>
      </c>
      <c r="L71" s="40" t="s">
        <v>557</v>
      </c>
      <c r="M71" s="36" t="s">
        <v>552</v>
      </c>
      <c r="N71" s="36" t="s">
        <v>543</v>
      </c>
      <c r="O71" s="44" t="s">
        <v>690</v>
      </c>
      <c r="P71" s="36" t="s">
        <v>819</v>
      </c>
      <c r="Q71" s="36" t="s">
        <v>832</v>
      </c>
      <c r="R71" s="36" t="str">
        <f t="shared" si="26"/>
        <v>보훈 경제 02</v>
      </c>
      <c r="S71" s="31" t="str">
        <f>TEXT(VLOOKUP(F71, '11.1_특별(보훈),고교행정'!$E$6:$N$79, 10, FALSE), "HH:MM")</f>
        <v>13:40</v>
      </c>
      <c r="T71" s="31" t="str">
        <f t="shared" si="27"/>
        <v>13:55</v>
      </c>
      <c r="U71" s="138" t="str">
        <f t="shared" si="28"/>
        <v>11월01일(금)</v>
      </c>
      <c r="V71" s="78" t="str">
        <f t="shared" si="29"/>
        <v>1조</v>
      </c>
      <c r="W71" s="78" t="s">
        <v>808</v>
      </c>
      <c r="X71" s="78" t="str">
        <f>TEXT(VLOOKUP(F71, '11.1_특별(보훈),고교행정'!$F$6:$N$79, 9, FALSE), "HH:MM")</f>
        <v>14:00</v>
      </c>
      <c r="Y71" s="78" t="str">
        <f t="shared" si="30"/>
        <v>14:15</v>
      </c>
      <c r="Z71" s="78"/>
      <c r="AA71" s="27" t="str">
        <f t="shared" si="9"/>
        <v>10</v>
      </c>
      <c r="AB71" s="27" t="str">
        <f t="shared" ref="AB71:AB134" si="31">AA71&amp;"-"&amp;U71&amp;W71</f>
        <v>10-11월01일(금)보훈 경제 02</v>
      </c>
    </row>
    <row r="72" spans="1:28" ht="35.1" customHeight="1">
      <c r="A72" s="26" t="s">
        <v>77</v>
      </c>
      <c r="B72" s="23" t="s">
        <v>36</v>
      </c>
      <c r="C72" s="23" t="s">
        <v>37</v>
      </c>
      <c r="D72" s="28" t="s">
        <v>38</v>
      </c>
      <c r="E72" s="23" t="s">
        <v>39</v>
      </c>
      <c r="F72" s="25" t="s">
        <v>809</v>
      </c>
      <c r="G72" s="36" t="s">
        <v>77</v>
      </c>
      <c r="H72" s="36"/>
      <c r="I72" s="36"/>
      <c r="J72" s="36" t="s">
        <v>79</v>
      </c>
      <c r="K72" s="39" t="s">
        <v>568</v>
      </c>
      <c r="L72" s="40" t="s">
        <v>557</v>
      </c>
      <c r="M72" s="36" t="s">
        <v>552</v>
      </c>
      <c r="N72" s="36" t="s">
        <v>543</v>
      </c>
      <c r="O72" s="44" t="s">
        <v>691</v>
      </c>
      <c r="P72" s="36" t="s">
        <v>826</v>
      </c>
      <c r="Q72" s="36" t="s">
        <v>832</v>
      </c>
      <c r="R72" s="36" t="str">
        <f t="shared" si="26"/>
        <v>보훈 경제 03</v>
      </c>
      <c r="S72" s="31" t="str">
        <f>TEXT(VLOOKUP(F72, '11.1_특별(보훈),고교행정'!$E$6:$N$79, 10, FALSE), "HH:MM")</f>
        <v>14:00</v>
      </c>
      <c r="T72" s="31" t="str">
        <f t="shared" si="27"/>
        <v>14:15</v>
      </c>
      <c r="U72" s="138" t="str">
        <f t="shared" si="28"/>
        <v>11월01일(금)</v>
      </c>
      <c r="V72" s="78" t="str">
        <f t="shared" si="29"/>
        <v>1조</v>
      </c>
      <c r="W72" s="78" t="s">
        <v>809</v>
      </c>
      <c r="X72" s="78" t="str">
        <f>TEXT(VLOOKUP(F72, '11.1_특별(보훈),고교행정'!$F$6:$N$79, 9, FALSE), "HH:MM")</f>
        <v>14:20</v>
      </c>
      <c r="Y72" s="78" t="str">
        <f t="shared" si="30"/>
        <v>14:35</v>
      </c>
      <c r="Z72" s="78"/>
      <c r="AA72" s="27" t="str">
        <f t="shared" si="9"/>
        <v>11</v>
      </c>
      <c r="AB72" s="27" t="str">
        <f t="shared" si="31"/>
        <v>11-11월01일(금)보훈 경제 03</v>
      </c>
    </row>
    <row r="73" spans="1:28" ht="32.1" customHeight="1">
      <c r="A73" s="26" t="s">
        <v>416</v>
      </c>
      <c r="B73" s="23" t="s">
        <v>49</v>
      </c>
      <c r="C73" s="23" t="s">
        <v>50</v>
      </c>
      <c r="D73" s="28" t="s">
        <v>46</v>
      </c>
      <c r="E73" s="23" t="s">
        <v>39</v>
      </c>
      <c r="F73" s="25" t="s">
        <v>696</v>
      </c>
      <c r="G73" s="36" t="s">
        <v>416</v>
      </c>
      <c r="H73" s="36"/>
      <c r="I73" s="36"/>
      <c r="J73" s="36" t="s">
        <v>419</v>
      </c>
      <c r="K73" s="41" t="s">
        <v>565</v>
      </c>
      <c r="L73" s="42" t="s">
        <v>554</v>
      </c>
      <c r="M73" s="36" t="s">
        <v>549</v>
      </c>
      <c r="N73" s="36" t="s">
        <v>541</v>
      </c>
      <c r="O73" s="44" t="s">
        <v>574</v>
      </c>
      <c r="P73" s="36" t="s">
        <v>39</v>
      </c>
      <c r="Q73" s="36" t="s">
        <v>832</v>
      </c>
      <c r="R73" s="36" t="str">
        <f t="shared" si="26"/>
        <v>비수도권 IT 01</v>
      </c>
      <c r="S73" s="31" t="str">
        <f>TEXT(VLOOKUP(F73, '10.29_IT'!$J$6:$N$98, 5, FALSE), "HH:MM")</f>
        <v>09:00</v>
      </c>
      <c r="T73" s="31" t="str">
        <f t="shared" si="27"/>
        <v>09:15</v>
      </c>
      <c r="U73" s="138" t="str">
        <f t="shared" si="28"/>
        <v>10월29일(화)</v>
      </c>
      <c r="V73" s="78" t="str">
        <f t="shared" si="29"/>
        <v>2조</v>
      </c>
      <c r="W73" s="78" t="s">
        <v>696</v>
      </c>
      <c r="X73" s="78" t="str">
        <f>TEXT(VLOOKUP(F73, '10.29_IT'!$K$5:$N$108, 4, FALSE), "HH:MM")</f>
        <v>09:20</v>
      </c>
      <c r="Y73" s="78" t="str">
        <f t="shared" si="30"/>
        <v>09:35</v>
      </c>
      <c r="Z73" s="78"/>
      <c r="AA73" s="27" t="str">
        <f>"01"</f>
        <v>01</v>
      </c>
      <c r="AB73" s="27" t="str">
        <f t="shared" ref="AB73:AB91" si="32">AA73&amp;W73</f>
        <v>01비수도권 IT 01</v>
      </c>
    </row>
    <row r="74" spans="1:28" ht="32.1" customHeight="1">
      <c r="A74" s="26" t="s">
        <v>420</v>
      </c>
      <c r="B74" s="23" t="s">
        <v>49</v>
      </c>
      <c r="C74" s="23" t="s">
        <v>50</v>
      </c>
      <c r="D74" s="28" t="s">
        <v>46</v>
      </c>
      <c r="E74" s="23" t="s">
        <v>39</v>
      </c>
      <c r="F74" s="25" t="s">
        <v>697</v>
      </c>
      <c r="G74" s="36" t="s">
        <v>420</v>
      </c>
      <c r="H74" s="36"/>
      <c r="I74" s="36"/>
      <c r="J74" s="36" t="s">
        <v>423</v>
      </c>
      <c r="K74" s="41" t="s">
        <v>565</v>
      </c>
      <c r="L74" s="42" t="s">
        <v>554</v>
      </c>
      <c r="M74" s="36" t="s">
        <v>549</v>
      </c>
      <c r="N74" s="36" t="s">
        <v>541</v>
      </c>
      <c r="O74" s="44" t="s">
        <v>575</v>
      </c>
      <c r="P74" s="36" t="s">
        <v>39</v>
      </c>
      <c r="Q74" s="36" t="s">
        <v>832</v>
      </c>
      <c r="R74" s="36" t="str">
        <f t="shared" si="26"/>
        <v>비수도권 IT 02</v>
      </c>
      <c r="S74" s="31" t="str">
        <f>TEXT(VLOOKUP(F74, '10.29_IT'!$J$6:$N$98, 5, FALSE), "HH:MM")</f>
        <v>09:20</v>
      </c>
      <c r="T74" s="31" t="str">
        <f t="shared" si="27"/>
        <v>09:35</v>
      </c>
      <c r="U74" s="138" t="str">
        <f t="shared" si="28"/>
        <v>10월29일(화)</v>
      </c>
      <c r="V74" s="78" t="str">
        <f t="shared" si="29"/>
        <v>2조</v>
      </c>
      <c r="W74" s="78" t="s">
        <v>697</v>
      </c>
      <c r="X74" s="78" t="str">
        <f>TEXT(VLOOKUP(F74, '10.29_IT'!$K$5:$N$108, 4, FALSE), "HH:MM")</f>
        <v>09:40</v>
      </c>
      <c r="Y74" s="78" t="str">
        <f t="shared" si="30"/>
        <v>09:55</v>
      </c>
      <c r="Z74" s="78"/>
      <c r="AA74" s="27" t="str">
        <f t="shared" si="9"/>
        <v>02</v>
      </c>
      <c r="AB74" s="27" t="str">
        <f t="shared" si="32"/>
        <v>02비수도권 IT 02</v>
      </c>
    </row>
    <row r="75" spans="1:28" ht="32.1" customHeight="1">
      <c r="A75" s="26" t="s">
        <v>424</v>
      </c>
      <c r="B75" s="23" t="s">
        <v>49</v>
      </c>
      <c r="C75" s="23" t="s">
        <v>50</v>
      </c>
      <c r="D75" s="28" t="s">
        <v>46</v>
      </c>
      <c r="E75" s="23" t="s">
        <v>39</v>
      </c>
      <c r="F75" s="25" t="s">
        <v>698</v>
      </c>
      <c r="G75" s="36" t="s">
        <v>424</v>
      </c>
      <c r="H75" s="36"/>
      <c r="I75" s="36"/>
      <c r="J75" s="36" t="s">
        <v>427</v>
      </c>
      <c r="K75" s="41" t="s">
        <v>565</v>
      </c>
      <c r="L75" s="42" t="s">
        <v>554</v>
      </c>
      <c r="M75" s="36" t="s">
        <v>549</v>
      </c>
      <c r="N75" s="36" t="s">
        <v>541</v>
      </c>
      <c r="O75" s="44" t="s">
        <v>576</v>
      </c>
      <c r="P75" s="36" t="s">
        <v>819</v>
      </c>
      <c r="Q75" s="36" t="s">
        <v>832</v>
      </c>
      <c r="R75" s="36" t="str">
        <f t="shared" si="26"/>
        <v>비수도권 IT 03</v>
      </c>
      <c r="S75" s="31" t="str">
        <f>TEXT(VLOOKUP(F75, '10.29_IT'!$J$6:$N$98, 5, FALSE), "HH:MM")</f>
        <v>09:40</v>
      </c>
      <c r="T75" s="31" t="str">
        <f t="shared" si="27"/>
        <v>09:55</v>
      </c>
      <c r="U75" s="138" t="str">
        <f t="shared" si="28"/>
        <v>10월29일(화)</v>
      </c>
      <c r="V75" s="78" t="str">
        <f t="shared" si="29"/>
        <v>2조</v>
      </c>
      <c r="W75" s="78" t="s">
        <v>698</v>
      </c>
      <c r="X75" s="78" t="str">
        <f>TEXT(VLOOKUP(F75, '10.29_IT'!$K$5:$N$108, 4, FALSE), "HH:MM")</f>
        <v>10:00</v>
      </c>
      <c r="Y75" s="78" t="str">
        <f t="shared" si="30"/>
        <v>10:15</v>
      </c>
      <c r="Z75" s="78"/>
      <c r="AA75" s="27" t="str">
        <f t="shared" si="9"/>
        <v>03</v>
      </c>
      <c r="AB75" s="27" t="str">
        <f t="shared" si="32"/>
        <v>03비수도권 IT 03</v>
      </c>
    </row>
    <row r="76" spans="1:28" ht="32.1" customHeight="1">
      <c r="A76" s="26" t="s">
        <v>428</v>
      </c>
      <c r="B76" s="23" t="s">
        <v>49</v>
      </c>
      <c r="C76" s="23" t="s">
        <v>50</v>
      </c>
      <c r="D76" s="28" t="s">
        <v>46</v>
      </c>
      <c r="E76" s="23" t="s">
        <v>39</v>
      </c>
      <c r="F76" s="25" t="s">
        <v>699</v>
      </c>
      <c r="G76" s="36" t="s">
        <v>428</v>
      </c>
      <c r="H76" s="36"/>
      <c r="I76" s="36"/>
      <c r="J76" s="36" t="s">
        <v>431</v>
      </c>
      <c r="K76" s="41" t="s">
        <v>565</v>
      </c>
      <c r="L76" s="42" t="s">
        <v>554</v>
      </c>
      <c r="M76" s="36" t="s">
        <v>549</v>
      </c>
      <c r="N76" s="36" t="s">
        <v>541</v>
      </c>
      <c r="O76" s="44" t="s">
        <v>577</v>
      </c>
      <c r="P76" s="36" t="s">
        <v>820</v>
      </c>
      <c r="Q76" s="36" t="s">
        <v>832</v>
      </c>
      <c r="R76" s="36" t="str">
        <f t="shared" si="26"/>
        <v>비수도권 IT 04</v>
      </c>
      <c r="S76" s="31" t="str">
        <f>TEXT(VLOOKUP(F76, '10.29_IT'!$J$6:$N$98, 5, FALSE), "HH:MM")</f>
        <v>10:00</v>
      </c>
      <c r="T76" s="31" t="str">
        <f t="shared" si="27"/>
        <v>10:15</v>
      </c>
      <c r="U76" s="138" t="str">
        <f t="shared" si="28"/>
        <v>10월29일(화)</v>
      </c>
      <c r="V76" s="78" t="str">
        <f t="shared" si="29"/>
        <v>2조</v>
      </c>
      <c r="W76" s="78" t="s">
        <v>699</v>
      </c>
      <c r="X76" s="78" t="str">
        <f>TEXT(VLOOKUP(F76, '10.29_IT'!$K$5:$N$108, 4, FALSE), "HH:MM")</f>
        <v>10:20</v>
      </c>
      <c r="Y76" s="78" t="str">
        <f t="shared" si="30"/>
        <v>10:35</v>
      </c>
      <c r="Z76" s="78"/>
      <c r="AA76" s="27" t="str">
        <f t="shared" si="9"/>
        <v>04</v>
      </c>
      <c r="AB76" s="27" t="str">
        <f t="shared" si="32"/>
        <v>04비수도권 IT 04</v>
      </c>
    </row>
    <row r="77" spans="1:28" ht="32.1" customHeight="1">
      <c r="A77" s="26" t="s">
        <v>432</v>
      </c>
      <c r="B77" s="23" t="s">
        <v>49</v>
      </c>
      <c r="C77" s="23" t="s">
        <v>50</v>
      </c>
      <c r="D77" s="28" t="s">
        <v>46</v>
      </c>
      <c r="E77" s="23" t="s">
        <v>41</v>
      </c>
      <c r="F77" s="25" t="s">
        <v>704</v>
      </c>
      <c r="G77" s="36" t="s">
        <v>432</v>
      </c>
      <c r="H77" s="36"/>
      <c r="I77" s="36"/>
      <c r="J77" s="36" t="s">
        <v>435</v>
      </c>
      <c r="K77" s="41" t="s">
        <v>565</v>
      </c>
      <c r="L77" s="42" t="s">
        <v>556</v>
      </c>
      <c r="M77" s="36" t="s">
        <v>549</v>
      </c>
      <c r="N77" s="36" t="s">
        <v>542</v>
      </c>
      <c r="O77" s="44" t="s">
        <v>582</v>
      </c>
      <c r="P77" s="36" t="s">
        <v>821</v>
      </c>
      <c r="Q77" s="36" t="s">
        <v>832</v>
      </c>
      <c r="R77" s="36" t="str">
        <f t="shared" si="26"/>
        <v>비수도권 IT 05</v>
      </c>
      <c r="S77" s="31" t="str">
        <f>TEXT(VLOOKUP(F77, '10.29_IT'!$J$6:$N$98, 5, FALSE), "HH:MM")</f>
        <v>10:20</v>
      </c>
      <c r="T77" s="31" t="str">
        <f t="shared" si="27"/>
        <v>10:35</v>
      </c>
      <c r="U77" s="138" t="str">
        <f t="shared" si="28"/>
        <v>10월29일(화)</v>
      </c>
      <c r="V77" s="78" t="str">
        <f t="shared" si="29"/>
        <v>2조</v>
      </c>
      <c r="W77" s="78" t="s">
        <v>704</v>
      </c>
      <c r="X77" s="78" t="str">
        <f>TEXT(VLOOKUP(F77, '10.29_IT'!$K$5:$N$108, 4, FALSE), "HH:MM")</f>
        <v>10:40</v>
      </c>
      <c r="Y77" s="78" t="str">
        <f t="shared" si="30"/>
        <v>10:55</v>
      </c>
      <c r="Z77" s="78"/>
      <c r="AA77" s="27" t="str">
        <f t="shared" si="9"/>
        <v>05</v>
      </c>
      <c r="AB77" s="27" t="str">
        <f t="shared" si="32"/>
        <v>05비수도권 IT 05</v>
      </c>
    </row>
    <row r="78" spans="1:28" ht="32.1" customHeight="1">
      <c r="A78" s="26" t="s">
        <v>436</v>
      </c>
      <c r="B78" s="23" t="s">
        <v>49</v>
      </c>
      <c r="C78" s="23" t="s">
        <v>50</v>
      </c>
      <c r="D78" s="28" t="s">
        <v>46</v>
      </c>
      <c r="E78" s="23" t="s">
        <v>39</v>
      </c>
      <c r="F78" s="25" t="s">
        <v>705</v>
      </c>
      <c r="G78" s="36" t="s">
        <v>436</v>
      </c>
      <c r="H78" s="36"/>
      <c r="I78" s="36"/>
      <c r="J78" s="36" t="s">
        <v>439</v>
      </c>
      <c r="K78" s="41" t="s">
        <v>565</v>
      </c>
      <c r="L78" s="42" t="s">
        <v>556</v>
      </c>
      <c r="M78" s="36" t="s">
        <v>549</v>
      </c>
      <c r="N78" s="36" t="s">
        <v>542</v>
      </c>
      <c r="O78" s="44" t="s">
        <v>583</v>
      </c>
      <c r="P78" s="36" t="s">
        <v>822</v>
      </c>
      <c r="Q78" s="36" t="s">
        <v>832</v>
      </c>
      <c r="R78" s="36" t="str">
        <f t="shared" si="26"/>
        <v>비수도권 IT 06</v>
      </c>
      <c r="S78" s="31" t="str">
        <f>TEXT(VLOOKUP(F78, '10.29_IT'!$J$6:$N$98, 5, FALSE), "HH:MM")</f>
        <v>10:40</v>
      </c>
      <c r="T78" s="31" t="str">
        <f t="shared" si="27"/>
        <v>10:55</v>
      </c>
      <c r="U78" s="138" t="str">
        <f t="shared" si="28"/>
        <v>10월29일(화)</v>
      </c>
      <c r="V78" s="78" t="str">
        <f t="shared" si="29"/>
        <v>2조</v>
      </c>
      <c r="W78" s="78" t="s">
        <v>705</v>
      </c>
      <c r="X78" s="78" t="str">
        <f>TEXT(VLOOKUP(F78, '10.29_IT'!$K$5:$N$108, 4, FALSE), "HH:MM")</f>
        <v>11:00</v>
      </c>
      <c r="Y78" s="78" t="str">
        <f t="shared" si="30"/>
        <v>11:15</v>
      </c>
      <c r="Z78" s="78"/>
      <c r="AA78" s="27" t="str">
        <f t="shared" si="9"/>
        <v>06</v>
      </c>
      <c r="AB78" s="27" t="str">
        <f t="shared" si="32"/>
        <v>06비수도권 IT 06</v>
      </c>
    </row>
    <row r="79" spans="1:28" ht="32.1" customHeight="1">
      <c r="A79" s="26" t="s">
        <v>440</v>
      </c>
      <c r="B79" s="23" t="s">
        <v>49</v>
      </c>
      <c r="C79" s="23" t="s">
        <v>50</v>
      </c>
      <c r="D79" s="28" t="s">
        <v>46</v>
      </c>
      <c r="E79" s="23" t="s">
        <v>41</v>
      </c>
      <c r="F79" s="25" t="s">
        <v>706</v>
      </c>
      <c r="G79" s="36" t="s">
        <v>440</v>
      </c>
      <c r="H79" s="36"/>
      <c r="I79" s="36"/>
      <c r="J79" s="36" t="s">
        <v>443</v>
      </c>
      <c r="K79" s="41" t="s">
        <v>565</v>
      </c>
      <c r="L79" s="42" t="s">
        <v>556</v>
      </c>
      <c r="M79" s="36" t="s">
        <v>549</v>
      </c>
      <c r="N79" s="36" t="s">
        <v>542</v>
      </c>
      <c r="O79" s="44" t="s">
        <v>584</v>
      </c>
      <c r="P79" s="36" t="s">
        <v>823</v>
      </c>
      <c r="Q79" s="36" t="s">
        <v>832</v>
      </c>
      <c r="R79" s="36" t="str">
        <f t="shared" si="26"/>
        <v>비수도권 IT 07</v>
      </c>
      <c r="S79" s="31" t="str">
        <f>TEXT(VLOOKUP(F79, '10.29_IT'!$J$6:$N$98, 5, FALSE), "HH:MM")</f>
        <v>11:00</v>
      </c>
      <c r="T79" s="31" t="str">
        <f t="shared" si="27"/>
        <v>11:15</v>
      </c>
      <c r="U79" s="138" t="str">
        <f t="shared" si="28"/>
        <v>10월29일(화)</v>
      </c>
      <c r="V79" s="78" t="str">
        <f t="shared" si="29"/>
        <v>2조</v>
      </c>
      <c r="W79" s="78" t="s">
        <v>706</v>
      </c>
      <c r="X79" s="78" t="str">
        <f>TEXT(VLOOKUP(F79, '10.29_IT'!$K$5:$N$108, 4, FALSE), "HH:MM")</f>
        <v>11:20</v>
      </c>
      <c r="Y79" s="78" t="str">
        <f t="shared" si="30"/>
        <v>11:35</v>
      </c>
      <c r="Z79" s="78"/>
      <c r="AA79" s="27" t="str">
        <f t="shared" si="9"/>
        <v>07</v>
      </c>
      <c r="AB79" s="27" t="str">
        <f t="shared" si="32"/>
        <v>07비수도권 IT 07</v>
      </c>
    </row>
    <row r="80" spans="1:28" ht="32.1" customHeight="1">
      <c r="A80" s="26" t="s">
        <v>444</v>
      </c>
      <c r="B80" s="23" t="s">
        <v>49</v>
      </c>
      <c r="C80" s="23" t="s">
        <v>50</v>
      </c>
      <c r="D80" s="28" t="s">
        <v>46</v>
      </c>
      <c r="E80" s="23" t="s">
        <v>41</v>
      </c>
      <c r="F80" s="25" t="s">
        <v>707</v>
      </c>
      <c r="G80" s="36" t="s">
        <v>444</v>
      </c>
      <c r="H80" s="36"/>
      <c r="I80" s="36"/>
      <c r="J80" s="36" t="s">
        <v>447</v>
      </c>
      <c r="K80" s="41" t="s">
        <v>565</v>
      </c>
      <c r="L80" s="42" t="s">
        <v>556</v>
      </c>
      <c r="M80" s="36" t="s">
        <v>549</v>
      </c>
      <c r="N80" s="36" t="s">
        <v>542</v>
      </c>
      <c r="O80" s="44" t="s">
        <v>585</v>
      </c>
      <c r="P80" s="36" t="s">
        <v>823</v>
      </c>
      <c r="Q80" s="36" t="s">
        <v>832</v>
      </c>
      <c r="R80" s="36" t="str">
        <f t="shared" si="26"/>
        <v>비수도권 IT 08</v>
      </c>
      <c r="S80" s="31" t="str">
        <f>TEXT(VLOOKUP(F80, '10.29_IT'!$J$6:$N$98, 5, FALSE), "HH:MM")</f>
        <v>11:20</v>
      </c>
      <c r="T80" s="31" t="str">
        <f t="shared" si="27"/>
        <v>11:35</v>
      </c>
      <c r="U80" s="138" t="str">
        <f t="shared" si="28"/>
        <v>10월29일(화)</v>
      </c>
      <c r="V80" s="78" t="str">
        <f t="shared" si="29"/>
        <v>2조</v>
      </c>
      <c r="W80" s="78" t="s">
        <v>707</v>
      </c>
      <c r="X80" s="78" t="str">
        <f>TEXT(VLOOKUP(F80, '10.29_IT'!$K$5:$N$108, 4, FALSE), "HH:MM")</f>
        <v>11:40</v>
      </c>
      <c r="Y80" s="78" t="str">
        <f t="shared" si="30"/>
        <v>11:55</v>
      </c>
      <c r="Z80" s="78"/>
      <c r="AA80" s="27" t="str">
        <f t="shared" si="9"/>
        <v>08</v>
      </c>
      <c r="AB80" s="27" t="str">
        <f t="shared" si="32"/>
        <v>08비수도권 IT 08</v>
      </c>
    </row>
    <row r="81" spans="1:28" ht="32.1" customHeight="1">
      <c r="A81" s="26"/>
      <c r="B81" s="23"/>
      <c r="C81" s="23"/>
      <c r="D81" s="28"/>
      <c r="E81" s="23"/>
      <c r="F81" s="25"/>
      <c r="G81" s="36"/>
      <c r="H81" s="36"/>
      <c r="I81" s="36"/>
      <c r="J81" s="36"/>
      <c r="K81" s="41" t="s">
        <v>565</v>
      </c>
      <c r="L81" s="42"/>
      <c r="M81" s="36"/>
      <c r="N81" s="36"/>
      <c r="O81" s="44"/>
      <c r="P81" s="36"/>
      <c r="Q81" s="36"/>
      <c r="R81" s="36"/>
      <c r="S81" s="31"/>
      <c r="T81" s="31"/>
      <c r="U81" s="471" t="s">
        <v>859</v>
      </c>
      <c r="V81" s="472"/>
      <c r="W81" s="128"/>
      <c r="X81" s="79" t="str">
        <f>Y80</f>
        <v>11:55</v>
      </c>
      <c r="Y81" s="79" t="str">
        <f>X82</f>
        <v>13:40</v>
      </c>
      <c r="Z81" s="79"/>
      <c r="AB81" s="27" t="str">
        <f t="shared" si="32"/>
        <v/>
      </c>
    </row>
    <row r="82" spans="1:28" ht="32.1" customHeight="1">
      <c r="A82" s="26" t="s">
        <v>448</v>
      </c>
      <c r="B82" s="23" t="s">
        <v>49</v>
      </c>
      <c r="C82" s="23" t="s">
        <v>50</v>
      </c>
      <c r="D82" s="28" t="s">
        <v>46</v>
      </c>
      <c r="E82" s="23" t="s">
        <v>41</v>
      </c>
      <c r="F82" s="25" t="s">
        <v>711</v>
      </c>
      <c r="G82" s="36" t="s">
        <v>448</v>
      </c>
      <c r="H82" s="36"/>
      <c r="I82" s="36"/>
      <c r="J82" s="36" t="s">
        <v>451</v>
      </c>
      <c r="K82" s="41" t="s">
        <v>565</v>
      </c>
      <c r="L82" s="42" t="s">
        <v>557</v>
      </c>
      <c r="M82" s="36" t="s">
        <v>549</v>
      </c>
      <c r="N82" s="36" t="s">
        <v>543</v>
      </c>
      <c r="O82" s="44" t="s">
        <v>589</v>
      </c>
      <c r="P82" s="36" t="s">
        <v>41</v>
      </c>
      <c r="Q82" s="36" t="s">
        <v>832</v>
      </c>
      <c r="R82" s="36" t="str">
        <f t="shared" ref="R82:R96" si="33">F82</f>
        <v>비수도권 IT 09</v>
      </c>
      <c r="S82" s="31" t="str">
        <f>TEXT(VLOOKUP(F82, '10.29_IT'!$J$6:$N$98, 5, FALSE), "HH:MM")</f>
        <v>13:20</v>
      </c>
      <c r="T82" s="31" t="str">
        <f t="shared" ref="T82:T96" si="34">TEXT(S82+TIME(0, 15, 0), "HH:MM")</f>
        <v>13:35</v>
      </c>
      <c r="U82" s="138" t="str">
        <f t="shared" ref="U82:U96" si="35">K82</f>
        <v>10월29일(화)</v>
      </c>
      <c r="V82" s="78" t="str">
        <f t="shared" ref="V82:V96" si="36">LEFT(M82, 2)</f>
        <v>2조</v>
      </c>
      <c r="W82" s="78" t="s">
        <v>711</v>
      </c>
      <c r="X82" s="78" t="str">
        <f>TEXT(VLOOKUP(F82, '10.29_IT'!$K$5:$N$108, 4, FALSE), "HH:MM")</f>
        <v>13:40</v>
      </c>
      <c r="Y82" s="78" t="str">
        <f t="shared" ref="Y82:Y96" si="37">TEXT(X82+TIME(0, 15, 0), "HH:MM")</f>
        <v>13:55</v>
      </c>
      <c r="Z82" s="78"/>
      <c r="AA82" s="27" t="str">
        <f>IF(EXACT(F82,F81), "01", TEXT(AA80+1, "00"))</f>
        <v>09</v>
      </c>
      <c r="AB82" s="27" t="str">
        <f t="shared" si="32"/>
        <v>09비수도권 IT 09</v>
      </c>
    </row>
    <row r="83" spans="1:28" ht="32.1" customHeight="1">
      <c r="A83" s="26" t="s">
        <v>452</v>
      </c>
      <c r="B83" s="23" t="s">
        <v>49</v>
      </c>
      <c r="C83" s="23" t="s">
        <v>50</v>
      </c>
      <c r="D83" s="28" t="s">
        <v>46</v>
      </c>
      <c r="E83" s="23" t="s">
        <v>41</v>
      </c>
      <c r="F83" s="25" t="s">
        <v>712</v>
      </c>
      <c r="G83" s="36" t="s">
        <v>452</v>
      </c>
      <c r="H83" s="36"/>
      <c r="I83" s="36"/>
      <c r="J83" s="36" t="s">
        <v>455</v>
      </c>
      <c r="K83" s="41" t="s">
        <v>565</v>
      </c>
      <c r="L83" s="42" t="s">
        <v>557</v>
      </c>
      <c r="M83" s="36" t="s">
        <v>549</v>
      </c>
      <c r="N83" s="36" t="s">
        <v>543</v>
      </c>
      <c r="O83" s="44" t="s">
        <v>590</v>
      </c>
      <c r="P83" s="36" t="s">
        <v>41</v>
      </c>
      <c r="Q83" s="36" t="s">
        <v>832</v>
      </c>
      <c r="R83" s="36" t="str">
        <f t="shared" si="33"/>
        <v>비수도권 IT 10</v>
      </c>
      <c r="S83" s="31" t="str">
        <f>TEXT(VLOOKUP(F83, '10.29_IT'!$J$6:$N$98, 5, FALSE), "HH:MM")</f>
        <v>13:40</v>
      </c>
      <c r="T83" s="31" t="str">
        <f t="shared" si="34"/>
        <v>13:55</v>
      </c>
      <c r="U83" s="138" t="str">
        <f t="shared" si="35"/>
        <v>10월29일(화)</v>
      </c>
      <c r="V83" s="78" t="str">
        <f t="shared" si="36"/>
        <v>2조</v>
      </c>
      <c r="W83" s="78" t="s">
        <v>712</v>
      </c>
      <c r="X83" s="78" t="str">
        <f>TEXT(VLOOKUP(F83, '10.29_IT'!$K$5:$N$108, 4, FALSE), "HH:MM")</f>
        <v>14:00</v>
      </c>
      <c r="Y83" s="78" t="str">
        <f t="shared" si="37"/>
        <v>14:15</v>
      </c>
      <c r="Z83" s="78"/>
      <c r="AA83" s="27" t="str">
        <f t="shared" ref="AA83:AA136" si="38">IF(EXACT(F83,F82), "01", TEXT(AA82+1, "00"))</f>
        <v>10</v>
      </c>
      <c r="AB83" s="27" t="str">
        <f t="shared" si="32"/>
        <v>10비수도권 IT 10</v>
      </c>
    </row>
    <row r="84" spans="1:28" ht="32.1" customHeight="1">
      <c r="A84" s="26" t="s">
        <v>456</v>
      </c>
      <c r="B84" s="23" t="s">
        <v>49</v>
      </c>
      <c r="C84" s="23" t="s">
        <v>50</v>
      </c>
      <c r="D84" s="28" t="s">
        <v>46</v>
      </c>
      <c r="E84" s="23" t="s">
        <v>41</v>
      </c>
      <c r="F84" s="25" t="s">
        <v>713</v>
      </c>
      <c r="G84" s="36" t="s">
        <v>456</v>
      </c>
      <c r="H84" s="36"/>
      <c r="I84" s="36"/>
      <c r="J84" s="36" t="s">
        <v>459</v>
      </c>
      <c r="K84" s="41" t="s">
        <v>565</v>
      </c>
      <c r="L84" s="42" t="s">
        <v>557</v>
      </c>
      <c r="M84" s="36" t="s">
        <v>549</v>
      </c>
      <c r="N84" s="36" t="s">
        <v>543</v>
      </c>
      <c r="O84" s="44" t="s">
        <v>591</v>
      </c>
      <c r="P84" s="36" t="s">
        <v>41</v>
      </c>
      <c r="Q84" s="36" t="s">
        <v>832</v>
      </c>
      <c r="R84" s="36" t="str">
        <f t="shared" si="33"/>
        <v>비수도권 IT 11</v>
      </c>
      <c r="S84" s="31" t="str">
        <f>TEXT(VLOOKUP(F84, '10.29_IT'!$J$6:$N$98, 5, FALSE), "HH:MM")</f>
        <v>14:00</v>
      </c>
      <c r="T84" s="31" t="str">
        <f t="shared" si="34"/>
        <v>14:15</v>
      </c>
      <c r="U84" s="138" t="str">
        <f t="shared" si="35"/>
        <v>10월29일(화)</v>
      </c>
      <c r="V84" s="78" t="str">
        <f t="shared" si="36"/>
        <v>2조</v>
      </c>
      <c r="W84" s="78" t="s">
        <v>713</v>
      </c>
      <c r="X84" s="78" t="str">
        <f>TEXT(VLOOKUP(F84, '10.29_IT'!$K$5:$N$108, 4, FALSE), "HH:MM")</f>
        <v>14:20</v>
      </c>
      <c r="Y84" s="78" t="str">
        <f t="shared" si="37"/>
        <v>14:35</v>
      </c>
      <c r="Z84" s="78"/>
      <c r="AA84" s="27" t="str">
        <f t="shared" si="38"/>
        <v>11</v>
      </c>
      <c r="AB84" s="27" t="str">
        <f t="shared" si="32"/>
        <v>11비수도권 IT 11</v>
      </c>
    </row>
    <row r="85" spans="1:28" ht="32.1" customHeight="1">
      <c r="A85" s="26" t="s">
        <v>460</v>
      </c>
      <c r="B85" s="23" t="s">
        <v>49</v>
      </c>
      <c r="C85" s="23" t="s">
        <v>50</v>
      </c>
      <c r="D85" s="28" t="s">
        <v>46</v>
      </c>
      <c r="E85" s="23" t="s">
        <v>41</v>
      </c>
      <c r="F85" s="25" t="s">
        <v>714</v>
      </c>
      <c r="G85" s="36" t="s">
        <v>460</v>
      </c>
      <c r="H85" s="36"/>
      <c r="I85" s="36"/>
      <c r="J85" s="36" t="s">
        <v>463</v>
      </c>
      <c r="K85" s="41" t="s">
        <v>565</v>
      </c>
      <c r="L85" s="42" t="s">
        <v>557</v>
      </c>
      <c r="M85" s="36" t="s">
        <v>549</v>
      </c>
      <c r="N85" s="36" t="s">
        <v>543</v>
      </c>
      <c r="O85" s="44" t="s">
        <v>592</v>
      </c>
      <c r="P85" s="36" t="s">
        <v>41</v>
      </c>
      <c r="Q85" s="36" t="s">
        <v>832</v>
      </c>
      <c r="R85" s="36" t="str">
        <f t="shared" si="33"/>
        <v>비수도권 IT 12</v>
      </c>
      <c r="S85" s="31" t="str">
        <f>TEXT(VLOOKUP(F85, '10.29_IT'!$J$6:$N$98, 5, FALSE), "HH:MM")</f>
        <v>14:20</v>
      </c>
      <c r="T85" s="31" t="str">
        <f t="shared" si="34"/>
        <v>14:35</v>
      </c>
      <c r="U85" s="138" t="str">
        <f t="shared" si="35"/>
        <v>10월29일(화)</v>
      </c>
      <c r="V85" s="78" t="str">
        <f t="shared" si="36"/>
        <v>2조</v>
      </c>
      <c r="W85" s="78" t="s">
        <v>714</v>
      </c>
      <c r="X85" s="78" t="str">
        <f>TEXT(VLOOKUP(F85, '10.29_IT'!$K$5:$N$108, 4, FALSE), "HH:MM")</f>
        <v>14:40</v>
      </c>
      <c r="Y85" s="78" t="str">
        <f t="shared" si="37"/>
        <v>14:55</v>
      </c>
      <c r="Z85" s="78"/>
      <c r="AA85" s="27" t="str">
        <f t="shared" si="38"/>
        <v>12</v>
      </c>
      <c r="AB85" s="27" t="str">
        <f t="shared" si="32"/>
        <v>12비수도권 IT 12</v>
      </c>
    </row>
    <row r="86" spans="1:28" ht="32.1" customHeight="1">
      <c r="A86" s="26" t="s">
        <v>464</v>
      </c>
      <c r="B86" s="23" t="s">
        <v>49</v>
      </c>
      <c r="C86" s="23" t="s">
        <v>50</v>
      </c>
      <c r="D86" s="28" t="s">
        <v>46</v>
      </c>
      <c r="E86" s="23" t="s">
        <v>41</v>
      </c>
      <c r="F86" s="25" t="s">
        <v>715</v>
      </c>
      <c r="G86" s="36" t="s">
        <v>464</v>
      </c>
      <c r="H86" s="36"/>
      <c r="I86" s="36"/>
      <c r="J86" s="36" t="s">
        <v>467</v>
      </c>
      <c r="K86" s="41" t="s">
        <v>565</v>
      </c>
      <c r="L86" s="42" t="s">
        <v>558</v>
      </c>
      <c r="M86" s="36" t="s">
        <v>549</v>
      </c>
      <c r="N86" s="36" t="s">
        <v>544</v>
      </c>
      <c r="O86" s="44" t="s">
        <v>593</v>
      </c>
      <c r="P86" s="36" t="s">
        <v>41</v>
      </c>
      <c r="Q86" s="36" t="s">
        <v>832</v>
      </c>
      <c r="R86" s="36" t="str">
        <f t="shared" si="33"/>
        <v>비수도권 IT 13</v>
      </c>
      <c r="S86" s="31" t="str">
        <f>TEXT(VLOOKUP(F86, '10.29_IT'!$J$6:$N$98, 5, FALSE), "HH:MM")</f>
        <v>14:45</v>
      </c>
      <c r="T86" s="31" t="str">
        <f t="shared" si="34"/>
        <v>15:00</v>
      </c>
      <c r="U86" s="138" t="str">
        <f t="shared" si="35"/>
        <v>10월29일(화)</v>
      </c>
      <c r="V86" s="78" t="str">
        <f t="shared" si="36"/>
        <v>2조</v>
      </c>
      <c r="W86" s="78" t="s">
        <v>715</v>
      </c>
      <c r="X86" s="78" t="str">
        <f>TEXT(VLOOKUP(F86, '10.29_IT'!$K$5:$N$108, 4, FALSE), "HH:MM")</f>
        <v>15:05</v>
      </c>
      <c r="Y86" s="78" t="str">
        <f t="shared" si="37"/>
        <v>15:20</v>
      </c>
      <c r="Z86" s="78"/>
      <c r="AA86" s="27" t="str">
        <f t="shared" si="38"/>
        <v>13</v>
      </c>
      <c r="AB86" s="27" t="str">
        <f t="shared" si="32"/>
        <v>13비수도권 IT 13</v>
      </c>
    </row>
    <row r="87" spans="1:28" ht="32.1" customHeight="1">
      <c r="A87" s="26" t="s">
        <v>468</v>
      </c>
      <c r="B87" s="23" t="s">
        <v>49</v>
      </c>
      <c r="C87" s="23" t="s">
        <v>50</v>
      </c>
      <c r="D87" s="28" t="s">
        <v>46</v>
      </c>
      <c r="E87" s="23" t="s">
        <v>41</v>
      </c>
      <c r="F87" s="25" t="s">
        <v>716</v>
      </c>
      <c r="G87" s="36" t="s">
        <v>468</v>
      </c>
      <c r="H87" s="36"/>
      <c r="I87" s="36"/>
      <c r="J87" s="36" t="s">
        <v>471</v>
      </c>
      <c r="K87" s="41" t="s">
        <v>565</v>
      </c>
      <c r="L87" s="42" t="s">
        <v>558</v>
      </c>
      <c r="M87" s="36" t="s">
        <v>549</v>
      </c>
      <c r="N87" s="36" t="s">
        <v>544</v>
      </c>
      <c r="O87" s="44" t="s">
        <v>594</v>
      </c>
      <c r="P87" s="36" t="s">
        <v>41</v>
      </c>
      <c r="Q87" s="36" t="s">
        <v>832</v>
      </c>
      <c r="R87" s="36" t="str">
        <f t="shared" si="33"/>
        <v>비수도권 IT 14</v>
      </c>
      <c r="S87" s="31" t="str">
        <f>TEXT(VLOOKUP(F87, '10.29_IT'!$J$6:$N$98, 5, FALSE), "HH:MM")</f>
        <v>15:05</v>
      </c>
      <c r="T87" s="31" t="str">
        <f t="shared" si="34"/>
        <v>15:20</v>
      </c>
      <c r="U87" s="138" t="str">
        <f t="shared" si="35"/>
        <v>10월29일(화)</v>
      </c>
      <c r="V87" s="78" t="str">
        <f t="shared" si="36"/>
        <v>2조</v>
      </c>
      <c r="W87" s="78" t="s">
        <v>716</v>
      </c>
      <c r="X87" s="78" t="str">
        <f>TEXT(VLOOKUP(F87, '10.29_IT'!$K$5:$N$108, 4, FALSE), "HH:MM")</f>
        <v>15:25</v>
      </c>
      <c r="Y87" s="78" t="str">
        <f t="shared" si="37"/>
        <v>15:40</v>
      </c>
      <c r="Z87" s="78"/>
      <c r="AA87" s="27" t="str">
        <f t="shared" si="38"/>
        <v>14</v>
      </c>
      <c r="AB87" s="27" t="str">
        <f t="shared" si="32"/>
        <v>14비수도권 IT 14</v>
      </c>
    </row>
    <row r="88" spans="1:28" ht="32.1" customHeight="1">
      <c r="A88" s="26" t="s">
        <v>472</v>
      </c>
      <c r="B88" s="23" t="s">
        <v>49</v>
      </c>
      <c r="C88" s="23" t="s">
        <v>50</v>
      </c>
      <c r="D88" s="28" t="s">
        <v>46</v>
      </c>
      <c r="E88" s="23" t="s">
        <v>41</v>
      </c>
      <c r="F88" s="25" t="s">
        <v>717</v>
      </c>
      <c r="G88" s="36" t="s">
        <v>472</v>
      </c>
      <c r="H88" s="36"/>
      <c r="I88" s="36"/>
      <c r="J88" s="36" t="s">
        <v>475</v>
      </c>
      <c r="K88" s="41" t="s">
        <v>565</v>
      </c>
      <c r="L88" s="42" t="s">
        <v>558</v>
      </c>
      <c r="M88" s="36" t="s">
        <v>549</v>
      </c>
      <c r="N88" s="36" t="s">
        <v>544</v>
      </c>
      <c r="O88" s="44" t="s">
        <v>595</v>
      </c>
      <c r="P88" s="36" t="s">
        <v>41</v>
      </c>
      <c r="Q88" s="36" t="s">
        <v>832</v>
      </c>
      <c r="R88" s="36" t="str">
        <f t="shared" si="33"/>
        <v>비수도권 IT 15</v>
      </c>
      <c r="S88" s="31" t="str">
        <f>TEXT(VLOOKUP(F88, '10.29_IT'!$J$6:$N$98, 5, FALSE), "HH:MM")</f>
        <v>15:25</v>
      </c>
      <c r="T88" s="31" t="str">
        <f t="shared" si="34"/>
        <v>15:40</v>
      </c>
      <c r="U88" s="138" t="str">
        <f t="shared" si="35"/>
        <v>10월29일(화)</v>
      </c>
      <c r="V88" s="78" t="str">
        <f t="shared" si="36"/>
        <v>2조</v>
      </c>
      <c r="W88" s="78" t="s">
        <v>717</v>
      </c>
      <c r="X88" s="78" t="str">
        <f>TEXT(VLOOKUP(F88, '10.29_IT'!$K$5:$N$108, 4, FALSE), "HH:MM")</f>
        <v>15:45</v>
      </c>
      <c r="Y88" s="78" t="str">
        <f t="shared" si="37"/>
        <v>16:00</v>
      </c>
      <c r="Z88" s="78"/>
      <c r="AA88" s="27" t="str">
        <f t="shared" si="38"/>
        <v>15</v>
      </c>
      <c r="AB88" s="27" t="str">
        <f t="shared" si="32"/>
        <v>15비수도권 IT 15</v>
      </c>
    </row>
    <row r="89" spans="1:28" ht="32.1" customHeight="1">
      <c r="A89" s="26" t="s">
        <v>476</v>
      </c>
      <c r="B89" s="23" t="s">
        <v>49</v>
      </c>
      <c r="C89" s="23" t="s">
        <v>50</v>
      </c>
      <c r="D89" s="28" t="s">
        <v>46</v>
      </c>
      <c r="E89" s="23" t="s">
        <v>41</v>
      </c>
      <c r="F89" s="25" t="s">
        <v>718</v>
      </c>
      <c r="G89" s="36" t="s">
        <v>476</v>
      </c>
      <c r="H89" s="36"/>
      <c r="I89" s="36"/>
      <c r="J89" s="36" t="s">
        <v>479</v>
      </c>
      <c r="K89" s="41" t="s">
        <v>565</v>
      </c>
      <c r="L89" s="42" t="s">
        <v>558</v>
      </c>
      <c r="M89" s="36" t="s">
        <v>549</v>
      </c>
      <c r="N89" s="36" t="s">
        <v>544</v>
      </c>
      <c r="O89" s="44" t="s">
        <v>596</v>
      </c>
      <c r="P89" s="36" t="s">
        <v>41</v>
      </c>
      <c r="Q89" s="36" t="s">
        <v>832</v>
      </c>
      <c r="R89" s="36" t="str">
        <f t="shared" si="33"/>
        <v>비수도권 IT 16</v>
      </c>
      <c r="S89" s="31" t="str">
        <f>TEXT(VLOOKUP(F89, '10.29_IT'!$J$6:$N$98, 5, FALSE), "HH:MM")</f>
        <v>15:45</v>
      </c>
      <c r="T89" s="31" t="str">
        <f t="shared" si="34"/>
        <v>16:00</v>
      </c>
      <c r="U89" s="138" t="str">
        <f t="shared" si="35"/>
        <v>10월29일(화)</v>
      </c>
      <c r="V89" s="78" t="str">
        <f t="shared" si="36"/>
        <v>2조</v>
      </c>
      <c r="W89" s="78" t="s">
        <v>718</v>
      </c>
      <c r="X89" s="78" t="str">
        <f>TEXT(VLOOKUP(F89, '10.29_IT'!$K$5:$N$108, 4, FALSE), "HH:MM")</f>
        <v>16:05</v>
      </c>
      <c r="Y89" s="78" t="str">
        <f t="shared" si="37"/>
        <v>16:20</v>
      </c>
      <c r="Z89" s="78"/>
      <c r="AA89" s="27" t="str">
        <f t="shared" si="38"/>
        <v>16</v>
      </c>
      <c r="AB89" s="27" t="str">
        <f t="shared" si="32"/>
        <v>16비수도권 IT 16</v>
      </c>
    </row>
    <row r="90" spans="1:28" ht="32.1" customHeight="1">
      <c r="A90" s="26" t="s">
        <v>480</v>
      </c>
      <c r="B90" s="23" t="s">
        <v>49</v>
      </c>
      <c r="C90" s="23" t="s">
        <v>50</v>
      </c>
      <c r="D90" s="28" t="s">
        <v>46</v>
      </c>
      <c r="E90" s="23" t="s">
        <v>41</v>
      </c>
      <c r="F90" s="25" t="s">
        <v>720</v>
      </c>
      <c r="G90" s="36" t="s">
        <v>480</v>
      </c>
      <c r="H90" s="36"/>
      <c r="I90" s="36"/>
      <c r="J90" s="36" t="s">
        <v>483</v>
      </c>
      <c r="K90" s="41" t="s">
        <v>565</v>
      </c>
      <c r="L90" s="42" t="s">
        <v>559</v>
      </c>
      <c r="M90" s="36" t="s">
        <v>549</v>
      </c>
      <c r="N90" s="36" t="s">
        <v>544</v>
      </c>
      <c r="O90" s="44" t="s">
        <v>602</v>
      </c>
      <c r="P90" s="36" t="s">
        <v>41</v>
      </c>
      <c r="Q90" s="36" t="s">
        <v>832</v>
      </c>
      <c r="R90" s="36" t="str">
        <f t="shared" si="33"/>
        <v>비수도권 IT 17</v>
      </c>
      <c r="S90" s="31" t="str">
        <f>TEXT(VLOOKUP(F90, '10.29_IT'!$J$6:$N$98, 5, FALSE), "HH:MM")</f>
        <v>16:10</v>
      </c>
      <c r="T90" s="31" t="str">
        <f t="shared" si="34"/>
        <v>16:25</v>
      </c>
      <c r="U90" s="138" t="str">
        <f t="shared" si="35"/>
        <v>10월29일(화)</v>
      </c>
      <c r="V90" s="78" t="str">
        <f t="shared" si="36"/>
        <v>2조</v>
      </c>
      <c r="W90" s="78" t="s">
        <v>720</v>
      </c>
      <c r="X90" s="78" t="str">
        <f>TEXT(VLOOKUP(F90, '10.29_IT'!$K$5:$N$108, 4, FALSE), "HH:MM")</f>
        <v>16:30</v>
      </c>
      <c r="Y90" s="78" t="str">
        <f t="shared" si="37"/>
        <v>16:45</v>
      </c>
      <c r="Z90" s="78"/>
      <c r="AA90" s="27" t="str">
        <f t="shared" si="38"/>
        <v>17</v>
      </c>
      <c r="AB90" s="27" t="str">
        <f t="shared" si="32"/>
        <v>17비수도권 IT 17</v>
      </c>
    </row>
    <row r="91" spans="1:28" ht="32.1" customHeight="1">
      <c r="A91" s="26" t="s">
        <v>484</v>
      </c>
      <c r="B91" s="23" t="s">
        <v>49</v>
      </c>
      <c r="C91" s="23" t="s">
        <v>50</v>
      </c>
      <c r="D91" s="28" t="s">
        <v>46</v>
      </c>
      <c r="E91" s="23" t="s">
        <v>41</v>
      </c>
      <c r="F91" s="25" t="s">
        <v>721</v>
      </c>
      <c r="G91" s="36" t="s">
        <v>484</v>
      </c>
      <c r="H91" s="36"/>
      <c r="I91" s="36"/>
      <c r="J91" s="36" t="s">
        <v>487</v>
      </c>
      <c r="K91" s="41" t="s">
        <v>565</v>
      </c>
      <c r="L91" s="42" t="s">
        <v>559</v>
      </c>
      <c r="M91" s="36" t="s">
        <v>549</v>
      </c>
      <c r="N91" s="36" t="s">
        <v>544</v>
      </c>
      <c r="O91" s="44" t="s">
        <v>603</v>
      </c>
      <c r="P91" s="36" t="s">
        <v>41</v>
      </c>
      <c r="Q91" s="36" t="s">
        <v>832</v>
      </c>
      <c r="R91" s="36" t="str">
        <f t="shared" si="33"/>
        <v>비수도권 IT 18</v>
      </c>
      <c r="S91" s="31" t="str">
        <f>TEXT(VLOOKUP(F91, '10.29_IT'!$J$6:$N$98, 5, FALSE), "HH:MM")</f>
        <v>16:30</v>
      </c>
      <c r="T91" s="31" t="str">
        <f t="shared" si="34"/>
        <v>16:45</v>
      </c>
      <c r="U91" s="138" t="str">
        <f t="shared" si="35"/>
        <v>10월29일(화)</v>
      </c>
      <c r="V91" s="78" t="str">
        <f t="shared" si="36"/>
        <v>2조</v>
      </c>
      <c r="W91" s="78" t="s">
        <v>721</v>
      </c>
      <c r="X91" s="78" t="str">
        <f>TEXT(VLOOKUP(F91, '10.29_IT'!$K$5:$N$108, 4, FALSE), "HH:MM")</f>
        <v>16:50</v>
      </c>
      <c r="Y91" s="78" t="str">
        <f t="shared" si="37"/>
        <v>17:05</v>
      </c>
      <c r="Z91" s="78"/>
      <c r="AA91" s="27" t="str">
        <f t="shared" si="38"/>
        <v>18</v>
      </c>
      <c r="AB91" s="27" t="str">
        <f t="shared" si="32"/>
        <v>18비수도권 IT 18</v>
      </c>
    </row>
    <row r="92" spans="1:28" ht="33" customHeight="1">
      <c r="A92" s="26" t="s">
        <v>488</v>
      </c>
      <c r="B92" s="23" t="s">
        <v>51</v>
      </c>
      <c r="C92" s="23" t="s">
        <v>52</v>
      </c>
      <c r="D92" s="28" t="s">
        <v>53</v>
      </c>
      <c r="E92" s="23" t="s">
        <v>39</v>
      </c>
      <c r="F92" s="25" t="s">
        <v>793</v>
      </c>
      <c r="G92" s="36" t="s">
        <v>488</v>
      </c>
      <c r="H92" s="36"/>
      <c r="I92" s="36"/>
      <c r="J92" s="36" t="s">
        <v>490</v>
      </c>
      <c r="K92" s="39" t="s">
        <v>568</v>
      </c>
      <c r="L92" s="40" t="s">
        <v>554</v>
      </c>
      <c r="M92" s="36" t="s">
        <v>25</v>
      </c>
      <c r="N92" s="36" t="s">
        <v>563</v>
      </c>
      <c r="O92" s="44" t="s">
        <v>675</v>
      </c>
      <c r="P92" s="36" t="s">
        <v>819</v>
      </c>
      <c r="Q92" s="36" t="s">
        <v>832</v>
      </c>
      <c r="R92" s="36" t="str">
        <f t="shared" si="33"/>
        <v>고교 수도권 01</v>
      </c>
      <c r="S92" s="31" t="str">
        <f>TEXT(VLOOKUP(F92, '11.1_특별(보훈),고교행정'!$J$6:$N$77, 5, FALSE), "HH:MM")</f>
        <v>09:00</v>
      </c>
      <c r="T92" s="31" t="str">
        <f t="shared" si="34"/>
        <v>09:15</v>
      </c>
      <c r="U92" s="138" t="str">
        <f t="shared" si="35"/>
        <v>11월01일(금)</v>
      </c>
      <c r="V92" s="78" t="str">
        <f t="shared" si="36"/>
        <v>2조</v>
      </c>
      <c r="W92" s="78" t="s">
        <v>793</v>
      </c>
      <c r="X92" s="78" t="str">
        <f>TEXT(VLOOKUP(F92, '11.1_특별(보훈),고교행정'!$K$6:$N$78, 4, FALSE), "HH:MM")</f>
        <v>09:20</v>
      </c>
      <c r="Y92" s="78" t="str">
        <f t="shared" si="37"/>
        <v>09:35</v>
      </c>
      <c r="Z92" s="78"/>
      <c r="AA92" s="27" t="str">
        <f>"01"</f>
        <v>01</v>
      </c>
      <c r="AB92" s="27" t="str">
        <f t="shared" si="31"/>
        <v>01-11월01일(금)고교 수도권 01</v>
      </c>
    </row>
    <row r="93" spans="1:28" ht="33" customHeight="1">
      <c r="A93" s="26" t="s">
        <v>491</v>
      </c>
      <c r="B93" s="23" t="s">
        <v>51</v>
      </c>
      <c r="C93" s="23" t="s">
        <v>52</v>
      </c>
      <c r="D93" s="28" t="s">
        <v>53</v>
      </c>
      <c r="E93" s="23" t="s">
        <v>39</v>
      </c>
      <c r="F93" s="25" t="s">
        <v>794</v>
      </c>
      <c r="G93" s="36" t="s">
        <v>491</v>
      </c>
      <c r="H93" s="36"/>
      <c r="I93" s="36"/>
      <c r="J93" s="36" t="s">
        <v>493</v>
      </c>
      <c r="K93" s="39" t="s">
        <v>568</v>
      </c>
      <c r="L93" s="40" t="s">
        <v>554</v>
      </c>
      <c r="M93" s="36" t="s">
        <v>25</v>
      </c>
      <c r="N93" s="36" t="s">
        <v>563</v>
      </c>
      <c r="O93" s="44" t="s">
        <v>676</v>
      </c>
      <c r="P93" s="36" t="s">
        <v>819</v>
      </c>
      <c r="Q93" s="36" t="s">
        <v>832</v>
      </c>
      <c r="R93" s="36" t="str">
        <f t="shared" si="33"/>
        <v>고교 수도권 02</v>
      </c>
      <c r="S93" s="31" t="str">
        <f>TEXT(VLOOKUP(F93, '11.1_특별(보훈),고교행정'!$J$6:$N$77, 5, FALSE), "HH:MM")</f>
        <v>09:20</v>
      </c>
      <c r="T93" s="31" t="str">
        <f t="shared" si="34"/>
        <v>09:35</v>
      </c>
      <c r="U93" s="138" t="str">
        <f t="shared" si="35"/>
        <v>11월01일(금)</v>
      </c>
      <c r="V93" s="78" t="str">
        <f t="shared" si="36"/>
        <v>2조</v>
      </c>
      <c r="W93" s="78" t="s">
        <v>794</v>
      </c>
      <c r="X93" s="78" t="str">
        <f>TEXT(VLOOKUP(F93, '11.1_특별(보훈),고교행정'!$K$6:$N$78, 4, FALSE), "HH:MM")</f>
        <v>09:40</v>
      </c>
      <c r="Y93" s="78" t="str">
        <f t="shared" si="37"/>
        <v>09:55</v>
      </c>
      <c r="Z93" s="78"/>
      <c r="AA93" s="27" t="str">
        <f t="shared" si="38"/>
        <v>02</v>
      </c>
      <c r="AB93" s="27" t="str">
        <f t="shared" si="31"/>
        <v>02-11월01일(금)고교 수도권 02</v>
      </c>
    </row>
    <row r="94" spans="1:28" ht="33" customHeight="1">
      <c r="A94" s="26" t="s">
        <v>494</v>
      </c>
      <c r="B94" s="23" t="s">
        <v>51</v>
      </c>
      <c r="C94" s="23" t="s">
        <v>52</v>
      </c>
      <c r="D94" s="28" t="s">
        <v>53</v>
      </c>
      <c r="E94" s="23" t="s">
        <v>39</v>
      </c>
      <c r="F94" s="25" t="s">
        <v>795</v>
      </c>
      <c r="G94" s="36" t="s">
        <v>494</v>
      </c>
      <c r="H94" s="36"/>
      <c r="I94" s="36"/>
      <c r="J94" s="36" t="s">
        <v>496</v>
      </c>
      <c r="K94" s="39" t="s">
        <v>568</v>
      </c>
      <c r="L94" s="40" t="s">
        <v>554</v>
      </c>
      <c r="M94" s="36" t="s">
        <v>25</v>
      </c>
      <c r="N94" s="36" t="s">
        <v>563</v>
      </c>
      <c r="O94" s="44" t="s">
        <v>677</v>
      </c>
      <c r="P94" s="36" t="s">
        <v>819</v>
      </c>
      <c r="Q94" s="36" t="s">
        <v>832</v>
      </c>
      <c r="R94" s="36" t="str">
        <f t="shared" si="33"/>
        <v>고교 수도권 03</v>
      </c>
      <c r="S94" s="31" t="str">
        <f>TEXT(VLOOKUP(F94, '11.1_특별(보훈),고교행정'!$J$6:$N$77, 5, FALSE), "HH:MM")</f>
        <v>09:40</v>
      </c>
      <c r="T94" s="31" t="str">
        <f t="shared" si="34"/>
        <v>09:55</v>
      </c>
      <c r="U94" s="138" t="str">
        <f t="shared" si="35"/>
        <v>11월01일(금)</v>
      </c>
      <c r="V94" s="78" t="str">
        <f t="shared" si="36"/>
        <v>2조</v>
      </c>
      <c r="W94" s="78" t="s">
        <v>795</v>
      </c>
      <c r="X94" s="78" t="str">
        <f>TEXT(VLOOKUP(F94, '11.1_특별(보훈),고교행정'!$K$6:$N$78, 4, FALSE), "HH:MM")</f>
        <v>10:00</v>
      </c>
      <c r="Y94" s="78" t="str">
        <f t="shared" si="37"/>
        <v>10:15</v>
      </c>
      <c r="Z94" s="78"/>
      <c r="AA94" s="27" t="str">
        <f t="shared" si="38"/>
        <v>03</v>
      </c>
      <c r="AB94" s="27" t="str">
        <f t="shared" si="31"/>
        <v>03-11월01일(금)고교 수도권 03</v>
      </c>
    </row>
    <row r="95" spans="1:28" ht="33" customHeight="1">
      <c r="A95" s="26" t="s">
        <v>497</v>
      </c>
      <c r="B95" s="23" t="s">
        <v>51</v>
      </c>
      <c r="C95" s="23" t="s">
        <v>52</v>
      </c>
      <c r="D95" s="28" t="s">
        <v>53</v>
      </c>
      <c r="E95" s="23" t="s">
        <v>39</v>
      </c>
      <c r="F95" s="25" t="s">
        <v>796</v>
      </c>
      <c r="G95" s="36" t="s">
        <v>497</v>
      </c>
      <c r="H95" s="36"/>
      <c r="I95" s="36"/>
      <c r="J95" s="36" t="s">
        <v>499</v>
      </c>
      <c r="K95" s="39" t="s">
        <v>568</v>
      </c>
      <c r="L95" s="40" t="s">
        <v>554</v>
      </c>
      <c r="M95" s="36" t="s">
        <v>25</v>
      </c>
      <c r="N95" s="36" t="s">
        <v>563</v>
      </c>
      <c r="O95" s="44" t="s">
        <v>678</v>
      </c>
      <c r="P95" s="36" t="s">
        <v>819</v>
      </c>
      <c r="Q95" s="36" t="s">
        <v>832</v>
      </c>
      <c r="R95" s="36" t="str">
        <f t="shared" si="33"/>
        <v>고교 수도권 04</v>
      </c>
      <c r="S95" s="31" t="str">
        <f>TEXT(VLOOKUP(F95, '11.1_특별(보훈),고교행정'!$J$6:$N$77, 5, FALSE), "HH:MM")</f>
        <v>10:00</v>
      </c>
      <c r="T95" s="31" t="str">
        <f t="shared" si="34"/>
        <v>10:15</v>
      </c>
      <c r="U95" s="138" t="str">
        <f t="shared" si="35"/>
        <v>11월01일(금)</v>
      </c>
      <c r="V95" s="78" t="str">
        <f t="shared" si="36"/>
        <v>2조</v>
      </c>
      <c r="W95" s="78" t="s">
        <v>796</v>
      </c>
      <c r="X95" s="78" t="str">
        <f>TEXT(VLOOKUP(F95, '11.1_특별(보훈),고교행정'!$K$6:$N$78, 4, FALSE), "HH:MM")</f>
        <v>10:20</v>
      </c>
      <c r="Y95" s="78" t="str">
        <f t="shared" si="37"/>
        <v>10:35</v>
      </c>
      <c r="Z95" s="78"/>
      <c r="AA95" s="27" t="str">
        <f t="shared" si="38"/>
        <v>04</v>
      </c>
      <c r="AB95" s="27" t="str">
        <f t="shared" si="31"/>
        <v>04-11월01일(금)고교 수도권 04</v>
      </c>
    </row>
    <row r="96" spans="1:28" ht="33" customHeight="1">
      <c r="A96" s="26" t="s">
        <v>500</v>
      </c>
      <c r="B96" s="23" t="s">
        <v>51</v>
      </c>
      <c r="C96" s="23" t="s">
        <v>52</v>
      </c>
      <c r="D96" s="28" t="s">
        <v>53</v>
      </c>
      <c r="E96" s="23" t="s">
        <v>39</v>
      </c>
      <c r="F96" s="25" t="s">
        <v>797</v>
      </c>
      <c r="G96" s="36" t="s">
        <v>500</v>
      </c>
      <c r="H96" s="36"/>
      <c r="I96" s="36"/>
      <c r="J96" s="36" t="s">
        <v>502</v>
      </c>
      <c r="K96" s="39" t="s">
        <v>568</v>
      </c>
      <c r="L96" s="40" t="s">
        <v>554</v>
      </c>
      <c r="M96" s="36" t="s">
        <v>25</v>
      </c>
      <c r="N96" s="36" t="s">
        <v>563</v>
      </c>
      <c r="O96" s="44" t="s">
        <v>679</v>
      </c>
      <c r="P96" s="36" t="s">
        <v>819</v>
      </c>
      <c r="Q96" s="36" t="s">
        <v>832</v>
      </c>
      <c r="R96" s="36" t="str">
        <f t="shared" si="33"/>
        <v>고교 수도권 05</v>
      </c>
      <c r="S96" s="31" t="str">
        <f>TEXT(VLOOKUP(F96, '11.1_특별(보훈),고교행정'!$J$6:$N$77, 5, FALSE), "HH:MM")</f>
        <v>10:20</v>
      </c>
      <c r="T96" s="31" t="str">
        <f t="shared" si="34"/>
        <v>10:35</v>
      </c>
      <c r="U96" s="138" t="str">
        <f t="shared" si="35"/>
        <v>11월01일(금)</v>
      </c>
      <c r="V96" s="78" t="str">
        <f t="shared" si="36"/>
        <v>2조</v>
      </c>
      <c r="W96" s="78" t="s">
        <v>797</v>
      </c>
      <c r="X96" s="78" t="str">
        <f>TEXT(VLOOKUP(F96, '11.1_특별(보훈),고교행정'!$K$6:$N$78, 4, FALSE), "HH:MM")</f>
        <v>10:40</v>
      </c>
      <c r="Y96" s="78" t="str">
        <f t="shared" si="37"/>
        <v>10:55</v>
      </c>
      <c r="Z96" s="78"/>
      <c r="AA96" s="27" t="str">
        <f t="shared" si="38"/>
        <v>05</v>
      </c>
      <c r="AB96" s="27" t="str">
        <f t="shared" si="31"/>
        <v>05-11월01일(금)고교 수도권 05</v>
      </c>
    </row>
    <row r="97" spans="1:28" ht="32.1" customHeight="1">
      <c r="A97" s="26"/>
      <c r="B97" s="23"/>
      <c r="C97" s="23"/>
      <c r="D97" s="28"/>
      <c r="E97" s="23"/>
      <c r="F97" s="25"/>
      <c r="G97" s="36"/>
      <c r="H97" s="36"/>
      <c r="I97" s="36"/>
      <c r="J97" s="36"/>
      <c r="K97" s="39" t="s">
        <v>568</v>
      </c>
      <c r="L97" s="42"/>
      <c r="M97" s="36"/>
      <c r="N97" s="36"/>
      <c r="O97" s="44"/>
      <c r="P97" s="36"/>
      <c r="Q97" s="36"/>
      <c r="R97" s="36"/>
      <c r="S97" s="31"/>
      <c r="T97" s="31"/>
      <c r="U97" s="471" t="s">
        <v>859</v>
      </c>
      <c r="V97" s="472"/>
      <c r="W97" s="128"/>
      <c r="X97" s="79" t="str">
        <f>Y96</f>
        <v>10:55</v>
      </c>
      <c r="Y97" s="79" t="str">
        <f>X98</f>
        <v>12:45</v>
      </c>
      <c r="Z97" s="79"/>
      <c r="AB97" s="27" t="str">
        <f t="shared" si="31"/>
        <v>-점심</v>
      </c>
    </row>
    <row r="98" spans="1:28" ht="33" customHeight="1">
      <c r="A98" s="26" t="s">
        <v>503</v>
      </c>
      <c r="B98" s="23" t="s">
        <v>54</v>
      </c>
      <c r="C98" s="23" t="s">
        <v>55</v>
      </c>
      <c r="D98" s="28" t="s">
        <v>53</v>
      </c>
      <c r="E98" s="23" t="s">
        <v>39</v>
      </c>
      <c r="F98" s="25" t="s">
        <v>802</v>
      </c>
      <c r="G98" s="36" t="s">
        <v>503</v>
      </c>
      <c r="H98" s="36"/>
      <c r="I98" s="36"/>
      <c r="J98" s="36" t="s">
        <v>505</v>
      </c>
      <c r="K98" s="39" t="s">
        <v>568</v>
      </c>
      <c r="L98" s="40" t="s">
        <v>564</v>
      </c>
      <c r="M98" s="36" t="s">
        <v>25</v>
      </c>
      <c r="N98" s="36" t="s">
        <v>542</v>
      </c>
      <c r="O98" s="44" t="s">
        <v>684</v>
      </c>
      <c r="P98" s="36" t="s">
        <v>827</v>
      </c>
      <c r="Q98" s="36" t="s">
        <v>832</v>
      </c>
      <c r="R98" s="36" t="str">
        <f t="shared" ref="R98:R110" si="39">F98</f>
        <v>고교 비수도권 01</v>
      </c>
      <c r="S98" s="31" t="str">
        <f>TEXT(VLOOKUP(F98, '11.1_특별(보훈),고교행정'!$J$6:$N$77, 5, FALSE), "HH:MM")</f>
        <v>12:25</v>
      </c>
      <c r="T98" s="31" t="str">
        <f t="shared" ref="T98:T110" si="40">TEXT(S98+TIME(0, 15, 0), "HH:MM")</f>
        <v>12:40</v>
      </c>
      <c r="U98" s="138" t="str">
        <f t="shared" ref="U98:U110" si="41">K98</f>
        <v>11월01일(금)</v>
      </c>
      <c r="V98" s="78" t="str">
        <f t="shared" ref="V98:V110" si="42">LEFT(M98, 2)</f>
        <v>2조</v>
      </c>
      <c r="W98" s="78" t="s">
        <v>802</v>
      </c>
      <c r="X98" s="78" t="str">
        <f>TEXT(VLOOKUP(F98, '11.1_특별(보훈),고교행정'!$K$6:$N$78, 4, FALSE), "HH:MM")</f>
        <v>12:45</v>
      </c>
      <c r="Y98" s="78" t="str">
        <f t="shared" ref="Y98:Y110" si="43">TEXT(X98+TIME(0, 15, 0), "HH:MM")</f>
        <v>13:00</v>
      </c>
      <c r="Z98" s="78"/>
      <c r="AA98" s="27" t="str">
        <f>IF(EXACT(F98,F97), "01", TEXT(AA96+1, "00"))</f>
        <v>06</v>
      </c>
      <c r="AB98" s="27" t="str">
        <f t="shared" si="31"/>
        <v>06-11월01일(금)고교 비수도권 01</v>
      </c>
    </row>
    <row r="99" spans="1:28" ht="33" customHeight="1">
      <c r="A99" s="26" t="s">
        <v>506</v>
      </c>
      <c r="B99" s="23" t="s">
        <v>54</v>
      </c>
      <c r="C99" s="23" t="s">
        <v>55</v>
      </c>
      <c r="D99" s="28" t="s">
        <v>53</v>
      </c>
      <c r="E99" s="23" t="s">
        <v>41</v>
      </c>
      <c r="F99" s="25" t="s">
        <v>803</v>
      </c>
      <c r="G99" s="36" t="s">
        <v>506</v>
      </c>
      <c r="H99" s="36"/>
      <c r="I99" s="36"/>
      <c r="J99" s="36" t="s">
        <v>508</v>
      </c>
      <c r="K99" s="39" t="s">
        <v>568</v>
      </c>
      <c r="L99" s="40" t="s">
        <v>564</v>
      </c>
      <c r="M99" s="36" t="s">
        <v>25</v>
      </c>
      <c r="N99" s="36" t="s">
        <v>542</v>
      </c>
      <c r="O99" s="44" t="s">
        <v>685</v>
      </c>
      <c r="P99" s="36" t="s">
        <v>821</v>
      </c>
      <c r="Q99" s="36" t="s">
        <v>832</v>
      </c>
      <c r="R99" s="36" t="str">
        <f t="shared" si="39"/>
        <v>고교 비수도권 02</v>
      </c>
      <c r="S99" s="31" t="str">
        <f>TEXT(VLOOKUP(F99, '11.1_특별(보훈),고교행정'!$J$6:$N$77, 5, FALSE), "HH:MM")</f>
        <v>12:45</v>
      </c>
      <c r="T99" s="31" t="str">
        <f t="shared" si="40"/>
        <v>13:00</v>
      </c>
      <c r="U99" s="138" t="str">
        <f t="shared" si="41"/>
        <v>11월01일(금)</v>
      </c>
      <c r="V99" s="78" t="str">
        <f t="shared" si="42"/>
        <v>2조</v>
      </c>
      <c r="W99" s="78" t="s">
        <v>803</v>
      </c>
      <c r="X99" s="78" t="str">
        <f>TEXT(VLOOKUP(F99, '11.1_특별(보훈),고교행정'!$K$6:$N$78, 4, FALSE), "HH:MM")</f>
        <v>13:05</v>
      </c>
      <c r="Y99" s="78" t="str">
        <f t="shared" si="43"/>
        <v>13:20</v>
      </c>
      <c r="Z99" s="78"/>
      <c r="AA99" s="27" t="str">
        <f t="shared" si="38"/>
        <v>07</v>
      </c>
      <c r="AB99" s="27" t="str">
        <f t="shared" si="31"/>
        <v>07-11월01일(금)고교 비수도권 02</v>
      </c>
    </row>
    <row r="100" spans="1:28" ht="33" customHeight="1">
      <c r="A100" s="26" t="s">
        <v>509</v>
      </c>
      <c r="B100" s="23" t="s">
        <v>54</v>
      </c>
      <c r="C100" s="23" t="s">
        <v>55</v>
      </c>
      <c r="D100" s="28" t="s">
        <v>53</v>
      </c>
      <c r="E100" s="23" t="s">
        <v>41</v>
      </c>
      <c r="F100" s="25" t="s">
        <v>804</v>
      </c>
      <c r="G100" s="36" t="s">
        <v>509</v>
      </c>
      <c r="H100" s="36"/>
      <c r="I100" s="36"/>
      <c r="J100" s="36" t="s">
        <v>511</v>
      </c>
      <c r="K100" s="39" t="s">
        <v>568</v>
      </c>
      <c r="L100" s="40" t="s">
        <v>564</v>
      </c>
      <c r="M100" s="36" t="s">
        <v>25</v>
      </c>
      <c r="N100" s="36" t="s">
        <v>542</v>
      </c>
      <c r="O100" s="44" t="s">
        <v>686</v>
      </c>
      <c r="P100" s="36" t="s">
        <v>831</v>
      </c>
      <c r="Q100" s="36" t="s">
        <v>832</v>
      </c>
      <c r="R100" s="36" t="str">
        <f t="shared" si="39"/>
        <v>고교 비수도권 03</v>
      </c>
      <c r="S100" s="31" t="str">
        <f>TEXT(VLOOKUP(F100, '11.1_특별(보훈),고교행정'!$J$6:$N$77, 5, FALSE), "HH:MM")</f>
        <v>13:05</v>
      </c>
      <c r="T100" s="31" t="str">
        <f t="shared" si="40"/>
        <v>13:20</v>
      </c>
      <c r="U100" s="138" t="str">
        <f t="shared" si="41"/>
        <v>11월01일(금)</v>
      </c>
      <c r="V100" s="78" t="str">
        <f t="shared" si="42"/>
        <v>2조</v>
      </c>
      <c r="W100" s="78" t="s">
        <v>804</v>
      </c>
      <c r="X100" s="78" t="str">
        <f>TEXT(VLOOKUP(F100, '11.1_특별(보훈),고교행정'!$K$6:$N$78, 4, FALSE), "HH:MM")</f>
        <v>13:25</v>
      </c>
      <c r="Y100" s="78" t="str">
        <f t="shared" si="43"/>
        <v>13:40</v>
      </c>
      <c r="Z100" s="78"/>
      <c r="AA100" s="27" t="str">
        <f t="shared" si="38"/>
        <v>08</v>
      </c>
      <c r="AB100" s="27" t="str">
        <f t="shared" si="31"/>
        <v>08-11월01일(금)고교 비수도권 03</v>
      </c>
    </row>
    <row r="101" spans="1:28" ht="33" customHeight="1">
      <c r="A101" s="26" t="s">
        <v>512</v>
      </c>
      <c r="B101" s="23" t="s">
        <v>54</v>
      </c>
      <c r="C101" s="23" t="s">
        <v>55</v>
      </c>
      <c r="D101" s="28" t="s">
        <v>53</v>
      </c>
      <c r="E101" s="23" t="s">
        <v>41</v>
      </c>
      <c r="F101" s="25" t="s">
        <v>805</v>
      </c>
      <c r="G101" s="36" t="s">
        <v>512</v>
      </c>
      <c r="H101" s="36"/>
      <c r="I101" s="36"/>
      <c r="J101" s="36" t="s">
        <v>514</v>
      </c>
      <c r="K101" s="39" t="s">
        <v>568</v>
      </c>
      <c r="L101" s="40" t="s">
        <v>564</v>
      </c>
      <c r="M101" s="36" t="s">
        <v>25</v>
      </c>
      <c r="N101" s="36" t="s">
        <v>542</v>
      </c>
      <c r="O101" s="44" t="s">
        <v>687</v>
      </c>
      <c r="P101" s="36" t="s">
        <v>41</v>
      </c>
      <c r="Q101" s="36" t="s">
        <v>832</v>
      </c>
      <c r="R101" s="36" t="str">
        <f t="shared" si="39"/>
        <v>고교 비수도권 04</v>
      </c>
      <c r="S101" s="31" t="str">
        <f>TEXT(VLOOKUP(F101, '11.1_특별(보훈),고교행정'!$J$6:$N$77, 5, FALSE), "HH:MM")</f>
        <v>13:25</v>
      </c>
      <c r="T101" s="31" t="str">
        <f t="shared" si="40"/>
        <v>13:40</v>
      </c>
      <c r="U101" s="138" t="str">
        <f t="shared" si="41"/>
        <v>11월01일(금)</v>
      </c>
      <c r="V101" s="78" t="str">
        <f t="shared" si="42"/>
        <v>2조</v>
      </c>
      <c r="W101" s="78" t="s">
        <v>805</v>
      </c>
      <c r="X101" s="78" t="str">
        <f>TEXT(VLOOKUP(F101, '11.1_특별(보훈),고교행정'!$K$6:$N$78, 4, FALSE), "HH:MM")</f>
        <v>13:45</v>
      </c>
      <c r="Y101" s="78" t="str">
        <f t="shared" si="43"/>
        <v>14:00</v>
      </c>
      <c r="Z101" s="78"/>
      <c r="AA101" s="27" t="str">
        <f t="shared" si="38"/>
        <v>09</v>
      </c>
      <c r="AB101" s="27" t="str">
        <f t="shared" si="31"/>
        <v>09-11월01일(금)고교 비수도권 04</v>
      </c>
    </row>
    <row r="102" spans="1:28" ht="33" customHeight="1">
      <c r="A102" s="26" t="s">
        <v>515</v>
      </c>
      <c r="B102" s="23" t="s">
        <v>54</v>
      </c>
      <c r="C102" s="23" t="s">
        <v>55</v>
      </c>
      <c r="D102" s="28" t="s">
        <v>53</v>
      </c>
      <c r="E102" s="23" t="s">
        <v>41</v>
      </c>
      <c r="F102" s="25" t="s">
        <v>806</v>
      </c>
      <c r="G102" s="36" t="s">
        <v>515</v>
      </c>
      <c r="H102" s="36"/>
      <c r="I102" s="36"/>
      <c r="J102" s="36" t="s">
        <v>517</v>
      </c>
      <c r="K102" s="39" t="s">
        <v>568</v>
      </c>
      <c r="L102" s="40" t="s">
        <v>564</v>
      </c>
      <c r="M102" s="36" t="s">
        <v>25</v>
      </c>
      <c r="N102" s="36" t="s">
        <v>542</v>
      </c>
      <c r="O102" s="44" t="s">
        <v>688</v>
      </c>
      <c r="P102" s="36" t="s">
        <v>41</v>
      </c>
      <c r="Q102" s="36" t="s">
        <v>832</v>
      </c>
      <c r="R102" s="36" t="str">
        <f t="shared" si="39"/>
        <v>고교 비수도권 05</v>
      </c>
      <c r="S102" s="31" t="str">
        <f>TEXT(VLOOKUP(F102, '11.1_특별(보훈),고교행정'!$J$6:$N$77, 5, FALSE), "HH:MM")</f>
        <v>13:45</v>
      </c>
      <c r="T102" s="31" t="str">
        <f t="shared" si="40"/>
        <v>14:00</v>
      </c>
      <c r="U102" s="138" t="str">
        <f t="shared" si="41"/>
        <v>11월01일(금)</v>
      </c>
      <c r="V102" s="78" t="str">
        <f t="shared" si="42"/>
        <v>2조</v>
      </c>
      <c r="W102" s="78" t="s">
        <v>806</v>
      </c>
      <c r="X102" s="78" t="str">
        <f>TEXT(VLOOKUP(F102, '11.1_특별(보훈),고교행정'!$K$6:$N$78, 4, FALSE), "HH:MM")</f>
        <v>14:05</v>
      </c>
      <c r="Y102" s="78" t="str">
        <f t="shared" si="43"/>
        <v>14:20</v>
      </c>
      <c r="Z102" s="78"/>
      <c r="AA102" s="27" t="str">
        <f t="shared" si="38"/>
        <v>10</v>
      </c>
      <c r="AB102" s="27" t="str">
        <f t="shared" si="31"/>
        <v>10-11월01일(금)고교 비수도권 05</v>
      </c>
    </row>
    <row r="103" spans="1:28" ht="33" customHeight="1">
      <c r="A103" s="26" t="s">
        <v>352</v>
      </c>
      <c r="B103" s="23" t="s">
        <v>47</v>
      </c>
      <c r="C103" s="23" t="s">
        <v>48</v>
      </c>
      <c r="D103" s="28" t="s">
        <v>40</v>
      </c>
      <c r="E103" s="23" t="s">
        <v>41</v>
      </c>
      <c r="F103" s="25" t="s">
        <v>726</v>
      </c>
      <c r="G103" s="36" t="s">
        <v>352</v>
      </c>
      <c r="H103" s="36"/>
      <c r="I103" s="36"/>
      <c r="J103" s="36" t="s">
        <v>355</v>
      </c>
      <c r="K103" s="31" t="s">
        <v>566</v>
      </c>
      <c r="L103" s="37" t="s">
        <v>554</v>
      </c>
      <c r="M103" s="36" t="s">
        <v>547</v>
      </c>
      <c r="N103" s="36" t="s">
        <v>541</v>
      </c>
      <c r="O103" s="44" t="s">
        <v>608</v>
      </c>
      <c r="P103" s="36" t="s">
        <v>39</v>
      </c>
      <c r="Q103" s="36" t="s">
        <v>832</v>
      </c>
      <c r="R103" s="36" t="str">
        <f t="shared" si="39"/>
        <v>비수도권 경영 01</v>
      </c>
      <c r="S103" s="31" t="str">
        <f>TEXT(VLOOKUP(F103, '10.30_일반경영'!$J$6:$N$90, 5, FALSE), "HH:MM")</f>
        <v>09:00</v>
      </c>
      <c r="T103" s="31" t="str">
        <f t="shared" si="40"/>
        <v>09:15</v>
      </c>
      <c r="U103" s="138" t="str">
        <f t="shared" si="41"/>
        <v>10월30일(수)</v>
      </c>
      <c r="V103" s="78" t="str">
        <f t="shared" si="42"/>
        <v>2조</v>
      </c>
      <c r="W103" s="78" t="s">
        <v>726</v>
      </c>
      <c r="X103" s="78" t="str">
        <f>TEXT(VLOOKUP(F103, '10.30_일반경영'!$K$5:$N$94, 4, FALSE), "HH:MM")</f>
        <v>09:20</v>
      </c>
      <c r="Y103" s="78" t="str">
        <f t="shared" si="43"/>
        <v>09:35</v>
      </c>
      <c r="Z103" s="78"/>
      <c r="AA103" s="27" t="str">
        <f>"01"</f>
        <v>01</v>
      </c>
      <c r="AB103" s="27" t="str">
        <f t="shared" si="31"/>
        <v>01-10월30일(수)비수도권 경영 01</v>
      </c>
    </row>
    <row r="104" spans="1:28" ht="33" customHeight="1">
      <c r="A104" s="26" t="s">
        <v>356</v>
      </c>
      <c r="B104" s="23" t="s">
        <v>47</v>
      </c>
      <c r="C104" s="23" t="s">
        <v>48</v>
      </c>
      <c r="D104" s="28" t="s">
        <v>40</v>
      </c>
      <c r="E104" s="23" t="s">
        <v>39</v>
      </c>
      <c r="F104" s="25" t="s">
        <v>727</v>
      </c>
      <c r="G104" s="36" t="s">
        <v>356</v>
      </c>
      <c r="H104" s="36"/>
      <c r="I104" s="36"/>
      <c r="J104" s="36" t="s">
        <v>359</v>
      </c>
      <c r="K104" s="31" t="s">
        <v>566</v>
      </c>
      <c r="L104" s="37" t="s">
        <v>554</v>
      </c>
      <c r="M104" s="36" t="s">
        <v>547</v>
      </c>
      <c r="N104" s="36" t="s">
        <v>541</v>
      </c>
      <c r="O104" s="44" t="s">
        <v>609</v>
      </c>
      <c r="P104" s="36" t="s">
        <v>825</v>
      </c>
      <c r="Q104" s="36" t="s">
        <v>832</v>
      </c>
      <c r="R104" s="36" t="str">
        <f t="shared" si="39"/>
        <v>비수도권 경영 02</v>
      </c>
      <c r="S104" s="31" t="str">
        <f>TEXT(VLOOKUP(F104, '10.30_일반경영'!$J$6:$N$90, 5, FALSE), "HH:MM")</f>
        <v>09:20</v>
      </c>
      <c r="T104" s="31" t="str">
        <f t="shared" si="40"/>
        <v>09:35</v>
      </c>
      <c r="U104" s="138" t="str">
        <f t="shared" si="41"/>
        <v>10월30일(수)</v>
      </c>
      <c r="V104" s="78" t="str">
        <f t="shared" si="42"/>
        <v>2조</v>
      </c>
      <c r="W104" s="78" t="s">
        <v>727</v>
      </c>
      <c r="X104" s="78" t="str">
        <f>TEXT(VLOOKUP(F104, '10.30_일반경영'!$K$5:$N$94, 4, FALSE), "HH:MM")</f>
        <v>09:40</v>
      </c>
      <c r="Y104" s="78" t="str">
        <f t="shared" si="43"/>
        <v>09:55</v>
      </c>
      <c r="Z104" s="78"/>
      <c r="AA104" s="27" t="str">
        <f t="shared" si="38"/>
        <v>02</v>
      </c>
      <c r="AB104" s="27" t="str">
        <f t="shared" si="31"/>
        <v>02-10월30일(수)비수도권 경영 02</v>
      </c>
    </row>
    <row r="105" spans="1:28" ht="33" customHeight="1">
      <c r="A105" s="26" t="s">
        <v>360</v>
      </c>
      <c r="B105" s="23" t="s">
        <v>47</v>
      </c>
      <c r="C105" s="23" t="s">
        <v>48</v>
      </c>
      <c r="D105" s="28" t="s">
        <v>40</v>
      </c>
      <c r="E105" s="23" t="s">
        <v>41</v>
      </c>
      <c r="F105" s="25" t="s">
        <v>728</v>
      </c>
      <c r="G105" s="36" t="s">
        <v>360</v>
      </c>
      <c r="H105" s="36"/>
      <c r="I105" s="36"/>
      <c r="J105" s="36" t="s">
        <v>363</v>
      </c>
      <c r="K105" s="31" t="s">
        <v>566</v>
      </c>
      <c r="L105" s="37" t="s">
        <v>554</v>
      </c>
      <c r="M105" s="36" t="s">
        <v>547</v>
      </c>
      <c r="N105" s="36" t="s">
        <v>541</v>
      </c>
      <c r="O105" s="44" t="s">
        <v>610</v>
      </c>
      <c r="P105" s="36" t="s">
        <v>825</v>
      </c>
      <c r="Q105" s="36" t="s">
        <v>832</v>
      </c>
      <c r="R105" s="36" t="str">
        <f t="shared" si="39"/>
        <v>비수도권 경영 03</v>
      </c>
      <c r="S105" s="31" t="str">
        <f>TEXT(VLOOKUP(F105, '10.30_일반경영'!$J$6:$N$90, 5, FALSE), "HH:MM")</f>
        <v>09:40</v>
      </c>
      <c r="T105" s="31" t="str">
        <f t="shared" si="40"/>
        <v>09:55</v>
      </c>
      <c r="U105" s="138" t="str">
        <f t="shared" si="41"/>
        <v>10월30일(수)</v>
      </c>
      <c r="V105" s="78" t="str">
        <f t="shared" si="42"/>
        <v>2조</v>
      </c>
      <c r="W105" s="78" t="s">
        <v>728</v>
      </c>
      <c r="X105" s="78" t="str">
        <f>TEXT(VLOOKUP(F105, '10.30_일반경영'!$K$5:$N$94, 4, FALSE), "HH:MM")</f>
        <v>10:00</v>
      </c>
      <c r="Y105" s="78" t="str">
        <f t="shared" si="43"/>
        <v>10:15</v>
      </c>
      <c r="Z105" s="78"/>
      <c r="AA105" s="27" t="str">
        <f t="shared" si="38"/>
        <v>03</v>
      </c>
      <c r="AB105" s="27" t="str">
        <f t="shared" si="31"/>
        <v>03-10월30일(수)비수도권 경영 03</v>
      </c>
    </row>
    <row r="106" spans="1:28" ht="33" customHeight="1">
      <c r="A106" s="26" t="s">
        <v>364</v>
      </c>
      <c r="B106" s="23" t="s">
        <v>47</v>
      </c>
      <c r="C106" s="23" t="s">
        <v>48</v>
      </c>
      <c r="D106" s="28" t="s">
        <v>40</v>
      </c>
      <c r="E106" s="23" t="s">
        <v>41</v>
      </c>
      <c r="F106" s="25" t="s">
        <v>729</v>
      </c>
      <c r="G106" s="36" t="s">
        <v>364</v>
      </c>
      <c r="H106" s="36"/>
      <c r="I106" s="36"/>
      <c r="J106" s="36" t="s">
        <v>367</v>
      </c>
      <c r="K106" s="31" t="s">
        <v>566</v>
      </c>
      <c r="L106" s="37" t="s">
        <v>554</v>
      </c>
      <c r="M106" s="36" t="s">
        <v>547</v>
      </c>
      <c r="N106" s="36" t="s">
        <v>541</v>
      </c>
      <c r="O106" s="44" t="s">
        <v>611</v>
      </c>
      <c r="P106" s="36" t="s">
        <v>821</v>
      </c>
      <c r="Q106" s="36" t="s">
        <v>832</v>
      </c>
      <c r="R106" s="36" t="str">
        <f t="shared" si="39"/>
        <v>비수도권 경영 04</v>
      </c>
      <c r="S106" s="31" t="str">
        <f>TEXT(VLOOKUP(F106, '10.30_일반경영'!$J$6:$N$90, 5, FALSE), "HH:MM")</f>
        <v>10:00</v>
      </c>
      <c r="T106" s="31" t="str">
        <f t="shared" si="40"/>
        <v>10:15</v>
      </c>
      <c r="U106" s="138" t="str">
        <f t="shared" si="41"/>
        <v>10월30일(수)</v>
      </c>
      <c r="V106" s="78" t="str">
        <f t="shared" si="42"/>
        <v>2조</v>
      </c>
      <c r="W106" s="78" t="s">
        <v>729</v>
      </c>
      <c r="X106" s="78" t="str">
        <f>TEXT(VLOOKUP(F106, '10.30_일반경영'!$K$5:$N$94, 4, FALSE), "HH:MM")</f>
        <v>10:20</v>
      </c>
      <c r="Y106" s="78" t="str">
        <f t="shared" si="43"/>
        <v>10:35</v>
      </c>
      <c r="Z106" s="78"/>
      <c r="AA106" s="27" t="str">
        <f t="shared" si="38"/>
        <v>04</v>
      </c>
      <c r="AB106" s="27" t="str">
        <f t="shared" si="31"/>
        <v>04-10월30일(수)비수도권 경영 04</v>
      </c>
    </row>
    <row r="107" spans="1:28" ht="33" customHeight="1">
      <c r="A107" s="26" t="s">
        <v>368</v>
      </c>
      <c r="B107" s="23" t="s">
        <v>47</v>
      </c>
      <c r="C107" s="23" t="s">
        <v>48</v>
      </c>
      <c r="D107" s="28" t="s">
        <v>40</v>
      </c>
      <c r="E107" s="23" t="s">
        <v>41</v>
      </c>
      <c r="F107" s="25" t="s">
        <v>734</v>
      </c>
      <c r="G107" s="36" t="s">
        <v>368</v>
      </c>
      <c r="H107" s="36"/>
      <c r="I107" s="36"/>
      <c r="J107" s="36" t="s">
        <v>371</v>
      </c>
      <c r="K107" s="31" t="s">
        <v>566</v>
      </c>
      <c r="L107" s="37" t="s">
        <v>556</v>
      </c>
      <c r="M107" s="36" t="s">
        <v>547</v>
      </c>
      <c r="N107" s="36" t="s">
        <v>542</v>
      </c>
      <c r="O107" s="44" t="s">
        <v>616</v>
      </c>
      <c r="P107" s="36" t="s">
        <v>821</v>
      </c>
      <c r="Q107" s="36" t="s">
        <v>832</v>
      </c>
      <c r="R107" s="36" t="str">
        <f t="shared" si="39"/>
        <v>비수도권 경영 05</v>
      </c>
      <c r="S107" s="31" t="str">
        <f>TEXT(VLOOKUP(F107, '10.30_일반경영'!$J$6:$N$90, 5, FALSE), "HH:MM")</f>
        <v>10:20</v>
      </c>
      <c r="T107" s="31" t="str">
        <f t="shared" si="40"/>
        <v>10:35</v>
      </c>
      <c r="U107" s="138" t="str">
        <f t="shared" si="41"/>
        <v>10월30일(수)</v>
      </c>
      <c r="V107" s="78" t="str">
        <f t="shared" si="42"/>
        <v>2조</v>
      </c>
      <c r="W107" s="78" t="s">
        <v>734</v>
      </c>
      <c r="X107" s="78" t="str">
        <f>TEXT(VLOOKUP(F107, '10.30_일반경영'!$K$5:$N$94, 4, FALSE), "HH:MM")</f>
        <v>10:40</v>
      </c>
      <c r="Y107" s="78" t="str">
        <f t="shared" si="43"/>
        <v>10:55</v>
      </c>
      <c r="Z107" s="78"/>
      <c r="AA107" s="27" t="str">
        <f t="shared" si="38"/>
        <v>05</v>
      </c>
      <c r="AB107" s="27" t="str">
        <f t="shared" si="31"/>
        <v>05-10월30일(수)비수도권 경영 05</v>
      </c>
    </row>
    <row r="108" spans="1:28" ht="33" customHeight="1">
      <c r="A108" s="26" t="s">
        <v>372</v>
      </c>
      <c r="B108" s="23" t="s">
        <v>47</v>
      </c>
      <c r="C108" s="23" t="s">
        <v>48</v>
      </c>
      <c r="D108" s="28" t="s">
        <v>40</v>
      </c>
      <c r="E108" s="23" t="s">
        <v>41</v>
      </c>
      <c r="F108" s="25" t="s">
        <v>735</v>
      </c>
      <c r="G108" s="36" t="s">
        <v>372</v>
      </c>
      <c r="H108" s="36"/>
      <c r="I108" s="36"/>
      <c r="J108" s="36" t="s">
        <v>375</v>
      </c>
      <c r="K108" s="31" t="s">
        <v>566</v>
      </c>
      <c r="L108" s="37" t="s">
        <v>556</v>
      </c>
      <c r="M108" s="36" t="s">
        <v>547</v>
      </c>
      <c r="N108" s="36" t="s">
        <v>542</v>
      </c>
      <c r="O108" s="44" t="s">
        <v>617</v>
      </c>
      <c r="P108" s="36" t="s">
        <v>821</v>
      </c>
      <c r="Q108" s="36" t="s">
        <v>832</v>
      </c>
      <c r="R108" s="36" t="str">
        <f t="shared" si="39"/>
        <v>비수도권 경영 06</v>
      </c>
      <c r="S108" s="31" t="str">
        <f>TEXT(VLOOKUP(F108, '10.30_일반경영'!$J$6:$N$90, 5, FALSE), "HH:MM")</f>
        <v>10:40</v>
      </c>
      <c r="T108" s="31" t="str">
        <f t="shared" si="40"/>
        <v>10:55</v>
      </c>
      <c r="U108" s="138" t="str">
        <f t="shared" si="41"/>
        <v>10월30일(수)</v>
      </c>
      <c r="V108" s="78" t="str">
        <f t="shared" si="42"/>
        <v>2조</v>
      </c>
      <c r="W108" s="78" t="s">
        <v>735</v>
      </c>
      <c r="X108" s="78" t="str">
        <f>TEXT(VLOOKUP(F108, '10.30_일반경영'!$K$5:$N$94, 4, FALSE), "HH:MM")</f>
        <v>11:00</v>
      </c>
      <c r="Y108" s="78" t="str">
        <f t="shared" si="43"/>
        <v>11:15</v>
      </c>
      <c r="Z108" s="78"/>
      <c r="AA108" s="27" t="str">
        <f t="shared" si="38"/>
        <v>06</v>
      </c>
      <c r="AB108" s="27" t="str">
        <f t="shared" si="31"/>
        <v>06-10월30일(수)비수도권 경영 06</v>
      </c>
    </row>
    <row r="109" spans="1:28" ht="33" customHeight="1">
      <c r="A109" s="26" t="s">
        <v>376</v>
      </c>
      <c r="B109" s="23" t="s">
        <v>47</v>
      </c>
      <c r="C109" s="23" t="s">
        <v>48</v>
      </c>
      <c r="D109" s="28" t="s">
        <v>40</v>
      </c>
      <c r="E109" s="23" t="s">
        <v>41</v>
      </c>
      <c r="F109" s="25" t="s">
        <v>736</v>
      </c>
      <c r="G109" s="36" t="s">
        <v>376</v>
      </c>
      <c r="H109" s="36"/>
      <c r="I109" s="36"/>
      <c r="J109" s="36" t="s">
        <v>379</v>
      </c>
      <c r="K109" s="31" t="s">
        <v>566</v>
      </c>
      <c r="L109" s="37" t="s">
        <v>556</v>
      </c>
      <c r="M109" s="36" t="s">
        <v>547</v>
      </c>
      <c r="N109" s="36" t="s">
        <v>542</v>
      </c>
      <c r="O109" s="44" t="s">
        <v>618</v>
      </c>
      <c r="P109" s="36" t="s">
        <v>822</v>
      </c>
      <c r="Q109" s="36" t="s">
        <v>832</v>
      </c>
      <c r="R109" s="36" t="str">
        <f t="shared" si="39"/>
        <v>비수도권 경영 07</v>
      </c>
      <c r="S109" s="31" t="str">
        <f>TEXT(VLOOKUP(F109, '10.30_일반경영'!$J$6:$N$90, 5, FALSE), "HH:MM")</f>
        <v>11:00</v>
      </c>
      <c r="T109" s="31" t="str">
        <f t="shared" si="40"/>
        <v>11:15</v>
      </c>
      <c r="U109" s="138" t="str">
        <f t="shared" si="41"/>
        <v>10월30일(수)</v>
      </c>
      <c r="V109" s="78" t="str">
        <f t="shared" si="42"/>
        <v>2조</v>
      </c>
      <c r="W109" s="78" t="s">
        <v>736</v>
      </c>
      <c r="X109" s="78" t="str">
        <f>TEXT(VLOOKUP(F109, '10.30_일반경영'!$K$5:$N$94, 4, FALSE), "HH:MM")</f>
        <v>11:20</v>
      </c>
      <c r="Y109" s="78" t="str">
        <f t="shared" si="43"/>
        <v>11:35</v>
      </c>
      <c r="Z109" s="78"/>
      <c r="AA109" s="27" t="str">
        <f t="shared" si="38"/>
        <v>07</v>
      </c>
      <c r="AB109" s="27" t="str">
        <f t="shared" si="31"/>
        <v>07-10월30일(수)비수도권 경영 07</v>
      </c>
    </row>
    <row r="110" spans="1:28" ht="33" customHeight="1">
      <c r="A110" s="26" t="s">
        <v>380</v>
      </c>
      <c r="B110" s="23" t="s">
        <v>47</v>
      </c>
      <c r="C110" s="23" t="s">
        <v>48</v>
      </c>
      <c r="D110" s="28" t="s">
        <v>40</v>
      </c>
      <c r="E110" s="23" t="s">
        <v>41</v>
      </c>
      <c r="F110" s="25" t="s">
        <v>737</v>
      </c>
      <c r="G110" s="36" t="s">
        <v>380</v>
      </c>
      <c r="H110" s="36"/>
      <c r="I110" s="36"/>
      <c r="J110" s="36" t="s">
        <v>383</v>
      </c>
      <c r="K110" s="31" t="s">
        <v>566</v>
      </c>
      <c r="L110" s="37" t="s">
        <v>556</v>
      </c>
      <c r="M110" s="36" t="s">
        <v>547</v>
      </c>
      <c r="N110" s="36" t="s">
        <v>542</v>
      </c>
      <c r="O110" s="44" t="s">
        <v>619</v>
      </c>
      <c r="P110" s="36" t="s">
        <v>823</v>
      </c>
      <c r="Q110" s="36" t="s">
        <v>832</v>
      </c>
      <c r="R110" s="36" t="str">
        <f t="shared" si="39"/>
        <v>비수도권 경영 08</v>
      </c>
      <c r="S110" s="31" t="str">
        <f>TEXT(VLOOKUP(F110, '10.30_일반경영'!$J$6:$N$90, 5, FALSE), "HH:MM")</f>
        <v>11:20</v>
      </c>
      <c r="T110" s="31" t="str">
        <f t="shared" si="40"/>
        <v>11:35</v>
      </c>
      <c r="U110" s="138" t="str">
        <f t="shared" si="41"/>
        <v>10월30일(수)</v>
      </c>
      <c r="V110" s="78" t="str">
        <f t="shared" si="42"/>
        <v>2조</v>
      </c>
      <c r="W110" s="78" t="s">
        <v>737</v>
      </c>
      <c r="X110" s="78" t="str">
        <f>TEXT(VLOOKUP(F110, '10.30_일반경영'!$K$5:$N$94, 4, FALSE), "HH:MM")</f>
        <v>11:40</v>
      </c>
      <c r="Y110" s="78" t="str">
        <f t="shared" si="43"/>
        <v>11:55</v>
      </c>
      <c r="Z110" s="78"/>
      <c r="AA110" s="27" t="str">
        <f t="shared" si="38"/>
        <v>08</v>
      </c>
      <c r="AB110" s="27" t="str">
        <f t="shared" si="31"/>
        <v>08-10월30일(수)비수도권 경영 08</v>
      </c>
    </row>
    <row r="111" spans="1:28" ht="32.1" customHeight="1">
      <c r="A111" s="26"/>
      <c r="B111" s="23"/>
      <c r="C111" s="23"/>
      <c r="D111" s="28"/>
      <c r="E111" s="23"/>
      <c r="F111" s="25"/>
      <c r="G111" s="36"/>
      <c r="H111" s="36"/>
      <c r="I111" s="36"/>
      <c r="J111" s="36"/>
      <c r="K111" s="31" t="s">
        <v>566</v>
      </c>
      <c r="L111" s="42"/>
      <c r="M111" s="36"/>
      <c r="N111" s="36"/>
      <c r="O111" s="44"/>
      <c r="P111" s="36"/>
      <c r="Q111" s="36"/>
      <c r="R111" s="36"/>
      <c r="S111" s="31"/>
      <c r="T111" s="31"/>
      <c r="U111" s="471" t="s">
        <v>859</v>
      </c>
      <c r="V111" s="472"/>
      <c r="W111" s="128"/>
      <c r="X111" s="79" t="str">
        <f>Y110</f>
        <v>11:55</v>
      </c>
      <c r="Y111" s="79" t="str">
        <f>X112</f>
        <v>13:30</v>
      </c>
      <c r="Z111" s="79"/>
      <c r="AB111" s="27" t="str">
        <f t="shared" si="31"/>
        <v>-점심</v>
      </c>
    </row>
    <row r="112" spans="1:28" ht="33" customHeight="1">
      <c r="A112" s="26" t="s">
        <v>384</v>
      </c>
      <c r="B112" s="23" t="s">
        <v>47</v>
      </c>
      <c r="C112" s="23" t="s">
        <v>48</v>
      </c>
      <c r="D112" s="28" t="s">
        <v>40</v>
      </c>
      <c r="E112" s="23" t="s">
        <v>41</v>
      </c>
      <c r="F112" s="25" t="s">
        <v>742</v>
      </c>
      <c r="G112" s="36" t="s">
        <v>384</v>
      </c>
      <c r="H112" s="36"/>
      <c r="I112" s="36"/>
      <c r="J112" s="36" t="s">
        <v>387</v>
      </c>
      <c r="K112" s="31" t="s">
        <v>566</v>
      </c>
      <c r="L112" s="37" t="s">
        <v>560</v>
      </c>
      <c r="M112" s="36" t="s">
        <v>547</v>
      </c>
      <c r="N112" s="36" t="s">
        <v>543</v>
      </c>
      <c r="O112" s="44" t="s">
        <v>624</v>
      </c>
      <c r="P112" s="36" t="s">
        <v>41</v>
      </c>
      <c r="Q112" s="36" t="s">
        <v>832</v>
      </c>
      <c r="R112" s="36" t="str">
        <f t="shared" ref="R112:R127" si="44">F112</f>
        <v>비수도권 경영 09</v>
      </c>
      <c r="S112" s="31" t="str">
        <f>TEXT(VLOOKUP(F112, '10.30_일반경영'!$J$6:$N$90, 5, FALSE), "HH:MM")</f>
        <v>13:10</v>
      </c>
      <c r="T112" s="31" t="str">
        <f t="shared" ref="T112:T127" si="45">TEXT(S112+TIME(0, 15, 0), "HH:MM")</f>
        <v>13:25</v>
      </c>
      <c r="U112" s="138" t="str">
        <f t="shared" ref="U112:U127" si="46">K112</f>
        <v>10월30일(수)</v>
      </c>
      <c r="V112" s="78" t="str">
        <f t="shared" ref="V112:V127" si="47">LEFT(M112, 2)</f>
        <v>2조</v>
      </c>
      <c r="W112" s="78" t="s">
        <v>742</v>
      </c>
      <c r="X112" s="78" t="str">
        <f>TEXT(VLOOKUP(F112, '10.30_일반경영'!$K$5:$N$94, 4, FALSE), "HH:MM")</f>
        <v>13:30</v>
      </c>
      <c r="Y112" s="78" t="str">
        <f t="shared" ref="Y112:Y127" si="48">TEXT(X112+TIME(0, 15, 0), "HH:MM")</f>
        <v>13:45</v>
      </c>
      <c r="Z112" s="78"/>
      <c r="AA112" s="27" t="str">
        <f>IF(EXACT(F112,F111), "01", TEXT(AA110+1, "00"))</f>
        <v>09</v>
      </c>
      <c r="AB112" s="27" t="str">
        <f t="shared" si="31"/>
        <v>09-10월30일(수)비수도권 경영 09</v>
      </c>
    </row>
    <row r="113" spans="1:28" ht="33" customHeight="1">
      <c r="A113" s="26" t="s">
        <v>388</v>
      </c>
      <c r="B113" s="23" t="s">
        <v>47</v>
      </c>
      <c r="C113" s="23" t="s">
        <v>48</v>
      </c>
      <c r="D113" s="28" t="s">
        <v>40</v>
      </c>
      <c r="E113" s="23" t="s">
        <v>41</v>
      </c>
      <c r="F113" s="25" t="s">
        <v>743</v>
      </c>
      <c r="G113" s="36" t="s">
        <v>388</v>
      </c>
      <c r="H113" s="36"/>
      <c r="I113" s="36"/>
      <c r="J113" s="36" t="s">
        <v>391</v>
      </c>
      <c r="K113" s="31" t="s">
        <v>566</v>
      </c>
      <c r="L113" s="37" t="s">
        <v>560</v>
      </c>
      <c r="M113" s="36" t="s">
        <v>547</v>
      </c>
      <c r="N113" s="36" t="s">
        <v>543</v>
      </c>
      <c r="O113" s="44" t="s">
        <v>625</v>
      </c>
      <c r="P113" s="36" t="s">
        <v>41</v>
      </c>
      <c r="Q113" s="36" t="s">
        <v>832</v>
      </c>
      <c r="R113" s="36" t="str">
        <f t="shared" si="44"/>
        <v>비수도권 경영 10</v>
      </c>
      <c r="S113" s="31" t="str">
        <f>TEXT(VLOOKUP(F113, '10.30_일반경영'!$J$6:$N$90, 5, FALSE), "HH:MM")</f>
        <v>13:30</v>
      </c>
      <c r="T113" s="31" t="str">
        <f t="shared" si="45"/>
        <v>13:45</v>
      </c>
      <c r="U113" s="138" t="str">
        <f t="shared" si="46"/>
        <v>10월30일(수)</v>
      </c>
      <c r="V113" s="78" t="str">
        <f t="shared" si="47"/>
        <v>2조</v>
      </c>
      <c r="W113" s="78" t="s">
        <v>743</v>
      </c>
      <c r="X113" s="78" t="str">
        <f>TEXT(VLOOKUP(F113, '10.30_일반경영'!$K$5:$N$94, 4, FALSE), "HH:MM")</f>
        <v>13:50</v>
      </c>
      <c r="Y113" s="78" t="str">
        <f t="shared" si="48"/>
        <v>14:05</v>
      </c>
      <c r="Z113" s="78"/>
      <c r="AA113" s="27" t="str">
        <f t="shared" si="38"/>
        <v>10</v>
      </c>
      <c r="AB113" s="27" t="str">
        <f t="shared" si="31"/>
        <v>10-10월30일(수)비수도권 경영 10</v>
      </c>
    </row>
    <row r="114" spans="1:28" ht="33" customHeight="1">
      <c r="A114" s="26" t="s">
        <v>392</v>
      </c>
      <c r="B114" s="23" t="s">
        <v>47</v>
      </c>
      <c r="C114" s="23" t="s">
        <v>48</v>
      </c>
      <c r="D114" s="28" t="s">
        <v>40</v>
      </c>
      <c r="E114" s="23" t="s">
        <v>41</v>
      </c>
      <c r="F114" s="25" t="s">
        <v>744</v>
      </c>
      <c r="G114" s="36" t="s">
        <v>392</v>
      </c>
      <c r="H114" s="36"/>
      <c r="I114" s="36"/>
      <c r="J114" s="36" t="s">
        <v>395</v>
      </c>
      <c r="K114" s="31" t="s">
        <v>566</v>
      </c>
      <c r="L114" s="37" t="s">
        <v>560</v>
      </c>
      <c r="M114" s="36" t="s">
        <v>547</v>
      </c>
      <c r="N114" s="36" t="s">
        <v>543</v>
      </c>
      <c r="O114" s="44" t="s">
        <v>626</v>
      </c>
      <c r="P114" s="36" t="s">
        <v>41</v>
      </c>
      <c r="Q114" s="36" t="s">
        <v>832</v>
      </c>
      <c r="R114" s="36" t="str">
        <f t="shared" si="44"/>
        <v>비수도권 경영 11</v>
      </c>
      <c r="S114" s="31" t="str">
        <f>TEXT(VLOOKUP(F114, '10.30_일반경영'!$J$6:$N$90, 5, FALSE), "HH:MM")</f>
        <v>13:50</v>
      </c>
      <c r="T114" s="31" t="str">
        <f t="shared" si="45"/>
        <v>14:05</v>
      </c>
      <c r="U114" s="138" t="str">
        <f t="shared" si="46"/>
        <v>10월30일(수)</v>
      </c>
      <c r="V114" s="78" t="str">
        <f t="shared" si="47"/>
        <v>2조</v>
      </c>
      <c r="W114" s="78" t="s">
        <v>744</v>
      </c>
      <c r="X114" s="78" t="str">
        <f>TEXT(VLOOKUP(F114, '10.30_일반경영'!$K$5:$N$94, 4, FALSE), "HH:MM")</f>
        <v>14:10</v>
      </c>
      <c r="Y114" s="78" t="str">
        <f t="shared" si="48"/>
        <v>14:25</v>
      </c>
      <c r="Z114" s="78"/>
      <c r="AA114" s="27" t="str">
        <f t="shared" si="38"/>
        <v>11</v>
      </c>
      <c r="AB114" s="27" t="str">
        <f t="shared" si="31"/>
        <v>11-10월30일(수)비수도권 경영 11</v>
      </c>
    </row>
    <row r="115" spans="1:28" ht="33" customHeight="1">
      <c r="A115" s="26" t="s">
        <v>396</v>
      </c>
      <c r="B115" s="23" t="s">
        <v>47</v>
      </c>
      <c r="C115" s="23" t="s">
        <v>48</v>
      </c>
      <c r="D115" s="28" t="s">
        <v>40</v>
      </c>
      <c r="E115" s="23" t="s">
        <v>41</v>
      </c>
      <c r="F115" s="25" t="s">
        <v>745</v>
      </c>
      <c r="G115" s="36" t="s">
        <v>396</v>
      </c>
      <c r="H115" s="36"/>
      <c r="I115" s="36"/>
      <c r="J115" s="36" t="s">
        <v>399</v>
      </c>
      <c r="K115" s="31" t="s">
        <v>566</v>
      </c>
      <c r="L115" s="37" t="s">
        <v>560</v>
      </c>
      <c r="M115" s="36" t="s">
        <v>547</v>
      </c>
      <c r="N115" s="36" t="s">
        <v>543</v>
      </c>
      <c r="O115" s="44" t="s">
        <v>627</v>
      </c>
      <c r="P115" s="36" t="s">
        <v>41</v>
      </c>
      <c r="Q115" s="36" t="s">
        <v>832</v>
      </c>
      <c r="R115" s="36" t="str">
        <f t="shared" si="44"/>
        <v>비수도권 경영 12</v>
      </c>
      <c r="S115" s="31" t="str">
        <f>TEXT(VLOOKUP(F115, '10.30_일반경영'!$J$6:$N$90, 5, FALSE), "HH:MM")</f>
        <v>14:10</v>
      </c>
      <c r="T115" s="31" t="str">
        <f t="shared" si="45"/>
        <v>14:25</v>
      </c>
      <c r="U115" s="138" t="str">
        <f t="shared" si="46"/>
        <v>10월30일(수)</v>
      </c>
      <c r="V115" s="78" t="str">
        <f t="shared" si="47"/>
        <v>2조</v>
      </c>
      <c r="W115" s="78" t="s">
        <v>745</v>
      </c>
      <c r="X115" s="78" t="str">
        <f>TEXT(VLOOKUP(F115, '10.30_일반경영'!$K$5:$N$94, 4, FALSE), "HH:MM")</f>
        <v>14:30</v>
      </c>
      <c r="Y115" s="78" t="str">
        <f t="shared" si="48"/>
        <v>14:45</v>
      </c>
      <c r="Z115" s="78"/>
      <c r="AA115" s="27" t="str">
        <f t="shared" si="38"/>
        <v>12</v>
      </c>
      <c r="AB115" s="27" t="str">
        <f t="shared" si="31"/>
        <v>12-10월30일(수)비수도권 경영 12</v>
      </c>
    </row>
    <row r="116" spans="1:28" ht="33" customHeight="1">
      <c r="A116" s="26" t="s">
        <v>400</v>
      </c>
      <c r="B116" s="23" t="s">
        <v>47</v>
      </c>
      <c r="C116" s="23" t="s">
        <v>48</v>
      </c>
      <c r="D116" s="28" t="s">
        <v>40</v>
      </c>
      <c r="E116" s="23" t="s">
        <v>41</v>
      </c>
      <c r="F116" s="25" t="s">
        <v>750</v>
      </c>
      <c r="G116" s="36" t="s">
        <v>400</v>
      </c>
      <c r="H116" s="36"/>
      <c r="I116" s="36"/>
      <c r="J116" s="36" t="s">
        <v>403</v>
      </c>
      <c r="K116" s="31" t="s">
        <v>566</v>
      </c>
      <c r="L116" s="37" t="s">
        <v>561</v>
      </c>
      <c r="M116" s="36" t="s">
        <v>547</v>
      </c>
      <c r="N116" s="36" t="s">
        <v>544</v>
      </c>
      <c r="O116" s="44" t="s">
        <v>632</v>
      </c>
      <c r="P116" s="36" t="s">
        <v>41</v>
      </c>
      <c r="Q116" s="36" t="s">
        <v>832</v>
      </c>
      <c r="R116" s="36" t="str">
        <f t="shared" si="44"/>
        <v>비수도권 경영 13</v>
      </c>
      <c r="S116" s="31" t="str">
        <f>TEXT(VLOOKUP(F116, '10.30_일반경영'!$J$6:$N$90, 5, FALSE), "HH:MM")</f>
        <v>14:30</v>
      </c>
      <c r="T116" s="31" t="str">
        <f t="shared" si="45"/>
        <v>14:45</v>
      </c>
      <c r="U116" s="138" t="str">
        <f t="shared" si="46"/>
        <v>10월30일(수)</v>
      </c>
      <c r="V116" s="78" t="str">
        <f t="shared" si="47"/>
        <v>2조</v>
      </c>
      <c r="W116" s="78" t="s">
        <v>750</v>
      </c>
      <c r="X116" s="78" t="str">
        <f>TEXT(VLOOKUP(F116, '10.30_일반경영'!$K$5:$N$94, 4, FALSE), "HH:MM")</f>
        <v>14:50</v>
      </c>
      <c r="Y116" s="78" t="str">
        <f t="shared" si="48"/>
        <v>15:05</v>
      </c>
      <c r="Z116" s="78"/>
      <c r="AA116" s="27" t="str">
        <f t="shared" si="38"/>
        <v>13</v>
      </c>
      <c r="AB116" s="27" t="str">
        <f t="shared" si="31"/>
        <v>13-10월30일(수)비수도권 경영 13</v>
      </c>
    </row>
    <row r="117" spans="1:28" ht="33" customHeight="1">
      <c r="A117" s="26" t="s">
        <v>404</v>
      </c>
      <c r="B117" s="23" t="s">
        <v>47</v>
      </c>
      <c r="C117" s="23" t="s">
        <v>48</v>
      </c>
      <c r="D117" s="28" t="s">
        <v>40</v>
      </c>
      <c r="E117" s="23" t="s">
        <v>41</v>
      </c>
      <c r="F117" s="25" t="s">
        <v>751</v>
      </c>
      <c r="G117" s="36" t="s">
        <v>404</v>
      </c>
      <c r="H117" s="36"/>
      <c r="I117" s="36"/>
      <c r="J117" s="36" t="s">
        <v>407</v>
      </c>
      <c r="K117" s="31" t="s">
        <v>566</v>
      </c>
      <c r="L117" s="37" t="s">
        <v>561</v>
      </c>
      <c r="M117" s="36" t="s">
        <v>547</v>
      </c>
      <c r="N117" s="36" t="s">
        <v>544</v>
      </c>
      <c r="O117" s="44" t="s">
        <v>633</v>
      </c>
      <c r="P117" s="36" t="s">
        <v>41</v>
      </c>
      <c r="Q117" s="36" t="s">
        <v>832</v>
      </c>
      <c r="R117" s="36" t="str">
        <f t="shared" si="44"/>
        <v>비수도권 경영 14</v>
      </c>
      <c r="S117" s="31" t="str">
        <f>TEXT(VLOOKUP(F117, '10.30_일반경영'!$J$6:$N$90, 5, FALSE), "HH:MM")</f>
        <v>14:50</v>
      </c>
      <c r="T117" s="31" t="str">
        <f t="shared" si="45"/>
        <v>15:05</v>
      </c>
      <c r="U117" s="138" t="str">
        <f t="shared" si="46"/>
        <v>10월30일(수)</v>
      </c>
      <c r="V117" s="78" t="str">
        <f t="shared" si="47"/>
        <v>2조</v>
      </c>
      <c r="W117" s="78" t="s">
        <v>751</v>
      </c>
      <c r="X117" s="78" t="str">
        <f>TEXT(VLOOKUP(F117, '10.30_일반경영'!$K$5:$N$94, 4, FALSE), "HH:MM")</f>
        <v>15:10</v>
      </c>
      <c r="Y117" s="78" t="str">
        <f t="shared" si="48"/>
        <v>15:25</v>
      </c>
      <c r="Z117" s="78"/>
      <c r="AA117" s="27" t="str">
        <f t="shared" si="38"/>
        <v>14</v>
      </c>
      <c r="AB117" s="27" t="str">
        <f t="shared" si="31"/>
        <v>14-10월30일(수)비수도권 경영 14</v>
      </c>
    </row>
    <row r="118" spans="1:28" ht="33" customHeight="1">
      <c r="A118" s="26" t="s">
        <v>408</v>
      </c>
      <c r="B118" s="23" t="s">
        <v>47</v>
      </c>
      <c r="C118" s="23" t="s">
        <v>48</v>
      </c>
      <c r="D118" s="28" t="s">
        <v>40</v>
      </c>
      <c r="E118" s="23" t="s">
        <v>41</v>
      </c>
      <c r="F118" s="25" t="s">
        <v>752</v>
      </c>
      <c r="G118" s="36" t="s">
        <v>408</v>
      </c>
      <c r="H118" s="36"/>
      <c r="I118" s="36"/>
      <c r="J118" s="36" t="s">
        <v>411</v>
      </c>
      <c r="K118" s="31" t="s">
        <v>566</v>
      </c>
      <c r="L118" s="37" t="s">
        <v>561</v>
      </c>
      <c r="M118" s="36" t="s">
        <v>547</v>
      </c>
      <c r="N118" s="36" t="s">
        <v>544</v>
      </c>
      <c r="O118" s="44" t="s">
        <v>634</v>
      </c>
      <c r="P118" s="36" t="s">
        <v>41</v>
      </c>
      <c r="Q118" s="36" t="s">
        <v>832</v>
      </c>
      <c r="R118" s="36" t="str">
        <f t="shared" si="44"/>
        <v>비수도권 경영 15</v>
      </c>
      <c r="S118" s="31" t="str">
        <f>TEXT(VLOOKUP(F118, '10.30_일반경영'!$J$6:$N$90, 5, FALSE), "HH:MM")</f>
        <v>15:10</v>
      </c>
      <c r="T118" s="31" t="str">
        <f t="shared" si="45"/>
        <v>15:25</v>
      </c>
      <c r="U118" s="138" t="str">
        <f t="shared" si="46"/>
        <v>10월30일(수)</v>
      </c>
      <c r="V118" s="78" t="str">
        <f t="shared" si="47"/>
        <v>2조</v>
      </c>
      <c r="W118" s="78" t="s">
        <v>752</v>
      </c>
      <c r="X118" s="78" t="str">
        <f>TEXT(VLOOKUP(F118, '10.30_일반경영'!$K$5:$N$94, 4, FALSE), "HH:MM")</f>
        <v>15:30</v>
      </c>
      <c r="Y118" s="78" t="str">
        <f t="shared" si="48"/>
        <v>15:45</v>
      </c>
      <c r="Z118" s="78"/>
      <c r="AA118" s="27" t="str">
        <f t="shared" si="38"/>
        <v>15</v>
      </c>
      <c r="AB118" s="27" t="str">
        <f t="shared" si="31"/>
        <v>15-10월30일(수)비수도권 경영 15</v>
      </c>
    </row>
    <row r="119" spans="1:28" ht="33" customHeight="1">
      <c r="A119" s="26" t="s">
        <v>412</v>
      </c>
      <c r="B119" s="23" t="s">
        <v>47</v>
      </c>
      <c r="C119" s="23" t="s">
        <v>48</v>
      </c>
      <c r="D119" s="28" t="s">
        <v>40</v>
      </c>
      <c r="E119" s="23" t="s">
        <v>41</v>
      </c>
      <c r="F119" s="25" t="s">
        <v>753</v>
      </c>
      <c r="G119" s="36" t="s">
        <v>412</v>
      </c>
      <c r="H119" s="36"/>
      <c r="I119" s="36"/>
      <c r="J119" s="36" t="s">
        <v>415</v>
      </c>
      <c r="K119" s="31" t="s">
        <v>566</v>
      </c>
      <c r="L119" s="37" t="s">
        <v>561</v>
      </c>
      <c r="M119" s="36" t="s">
        <v>547</v>
      </c>
      <c r="N119" s="36" t="s">
        <v>544</v>
      </c>
      <c r="O119" s="44" t="s">
        <v>635</v>
      </c>
      <c r="P119" s="36" t="s">
        <v>41</v>
      </c>
      <c r="Q119" s="36" t="s">
        <v>832</v>
      </c>
      <c r="R119" s="36" t="str">
        <f t="shared" si="44"/>
        <v>비수도권 경영 16</v>
      </c>
      <c r="S119" s="31" t="str">
        <f>TEXT(VLOOKUP(F119, '10.30_일반경영'!$J$6:$N$90, 5, FALSE), "HH:MM")</f>
        <v>15:30</v>
      </c>
      <c r="T119" s="31" t="str">
        <f t="shared" si="45"/>
        <v>15:45</v>
      </c>
      <c r="U119" s="138" t="str">
        <f t="shared" si="46"/>
        <v>10월30일(수)</v>
      </c>
      <c r="V119" s="78" t="str">
        <f t="shared" si="47"/>
        <v>2조</v>
      </c>
      <c r="W119" s="78" t="s">
        <v>753</v>
      </c>
      <c r="X119" s="78" t="str">
        <f>TEXT(VLOOKUP(F119, '10.30_일반경영'!$K$5:$N$94, 4, FALSE), "HH:MM")</f>
        <v>15:50</v>
      </c>
      <c r="Y119" s="78" t="str">
        <f t="shared" si="48"/>
        <v>16:05</v>
      </c>
      <c r="Z119" s="78"/>
      <c r="AA119" s="27" t="str">
        <f t="shared" si="38"/>
        <v>16</v>
      </c>
      <c r="AB119" s="27" t="str">
        <f t="shared" si="31"/>
        <v>16-10월30일(수)비수도권 경영 16</v>
      </c>
    </row>
    <row r="120" spans="1:28" ht="33" customHeight="1">
      <c r="A120" s="26" t="s">
        <v>288</v>
      </c>
      <c r="B120" s="23" t="s">
        <v>47</v>
      </c>
      <c r="C120" s="23" t="s">
        <v>48</v>
      </c>
      <c r="D120" s="28" t="s">
        <v>38</v>
      </c>
      <c r="E120" s="23" t="s">
        <v>39</v>
      </c>
      <c r="F120" s="25" t="s">
        <v>761</v>
      </c>
      <c r="G120" s="36" t="s">
        <v>288</v>
      </c>
      <c r="H120" s="36"/>
      <c r="I120" s="36"/>
      <c r="J120" s="36" t="s">
        <v>291</v>
      </c>
      <c r="K120" s="33" t="s">
        <v>567</v>
      </c>
      <c r="L120" s="38" t="s">
        <v>554</v>
      </c>
      <c r="M120" s="36" t="s">
        <v>551</v>
      </c>
      <c r="N120" s="36" t="s">
        <v>541</v>
      </c>
      <c r="O120" s="44" t="s">
        <v>643</v>
      </c>
      <c r="P120" s="36" t="s">
        <v>39</v>
      </c>
      <c r="Q120" s="36" t="s">
        <v>832</v>
      </c>
      <c r="R120" s="36" t="str">
        <f t="shared" si="44"/>
        <v>비수도권 경제 01</v>
      </c>
      <c r="S120" s="31" t="str">
        <f>TEXT(VLOOKUP(F120, '10.31_일반경제'!$J$6:$N$90, 5, FALSE), "HH:MM")</f>
        <v>09:00</v>
      </c>
      <c r="T120" s="31" t="str">
        <f t="shared" si="45"/>
        <v>09:15</v>
      </c>
      <c r="U120" s="138" t="str">
        <f t="shared" si="46"/>
        <v>10월31일(목)</v>
      </c>
      <c r="V120" s="78" t="str">
        <f t="shared" si="47"/>
        <v>2조</v>
      </c>
      <c r="W120" s="78" t="s">
        <v>761</v>
      </c>
      <c r="X120" s="78" t="str">
        <f>TEXT(VLOOKUP(F120, '10.31_일반경제'!$K$5:$N$97, 4, FALSE), "HH:MM")</f>
        <v>09:20</v>
      </c>
      <c r="Y120" s="78" t="str">
        <f t="shared" si="48"/>
        <v>09:35</v>
      </c>
      <c r="Z120" s="78"/>
      <c r="AA120" s="27" t="str">
        <f>"01"</f>
        <v>01</v>
      </c>
      <c r="AB120" s="27" t="str">
        <f t="shared" si="31"/>
        <v>01-10월31일(목)비수도권 경제 01</v>
      </c>
    </row>
    <row r="121" spans="1:28" ht="33" customHeight="1">
      <c r="A121" s="26" t="s">
        <v>292</v>
      </c>
      <c r="B121" s="23" t="s">
        <v>47</v>
      </c>
      <c r="C121" s="23" t="s">
        <v>48</v>
      </c>
      <c r="D121" s="28" t="s">
        <v>38</v>
      </c>
      <c r="E121" s="23" t="s">
        <v>39</v>
      </c>
      <c r="F121" s="25" t="s">
        <v>762</v>
      </c>
      <c r="G121" s="36" t="s">
        <v>292</v>
      </c>
      <c r="H121" s="36"/>
      <c r="I121" s="36"/>
      <c r="J121" s="36" t="s">
        <v>295</v>
      </c>
      <c r="K121" s="33" t="s">
        <v>567</v>
      </c>
      <c r="L121" s="38" t="s">
        <v>554</v>
      </c>
      <c r="M121" s="36" t="s">
        <v>551</v>
      </c>
      <c r="N121" s="36" t="s">
        <v>541</v>
      </c>
      <c r="O121" s="44" t="s">
        <v>644</v>
      </c>
      <c r="P121" s="36" t="s">
        <v>827</v>
      </c>
      <c r="Q121" s="36" t="s">
        <v>832</v>
      </c>
      <c r="R121" s="36" t="str">
        <f t="shared" si="44"/>
        <v>비수도권 경제 02</v>
      </c>
      <c r="S121" s="31" t="str">
        <f>TEXT(VLOOKUP(F121, '10.31_일반경제'!$J$6:$N$90, 5, FALSE), "HH:MM")</f>
        <v>09:20</v>
      </c>
      <c r="T121" s="31" t="str">
        <f t="shared" si="45"/>
        <v>09:35</v>
      </c>
      <c r="U121" s="138" t="str">
        <f t="shared" si="46"/>
        <v>10월31일(목)</v>
      </c>
      <c r="V121" s="78" t="str">
        <f t="shared" si="47"/>
        <v>2조</v>
      </c>
      <c r="W121" s="78" t="s">
        <v>762</v>
      </c>
      <c r="X121" s="78" t="str">
        <f>TEXT(VLOOKUP(F121, '10.31_일반경제'!$K$5:$N$97, 4, FALSE), "HH:MM")</f>
        <v>09:40</v>
      </c>
      <c r="Y121" s="78" t="str">
        <f t="shared" si="48"/>
        <v>09:55</v>
      </c>
      <c r="Z121" s="78"/>
      <c r="AA121" s="27" t="str">
        <f t="shared" si="38"/>
        <v>02</v>
      </c>
      <c r="AB121" s="27" t="str">
        <f t="shared" si="31"/>
        <v>02-10월31일(목)비수도권 경제 02</v>
      </c>
    </row>
    <row r="122" spans="1:28" ht="33" customHeight="1">
      <c r="A122" s="26" t="s">
        <v>296</v>
      </c>
      <c r="B122" s="23" t="s">
        <v>47</v>
      </c>
      <c r="C122" s="23" t="s">
        <v>48</v>
      </c>
      <c r="D122" s="28" t="s">
        <v>38</v>
      </c>
      <c r="E122" s="23" t="s">
        <v>39</v>
      </c>
      <c r="F122" s="25" t="s">
        <v>763</v>
      </c>
      <c r="G122" s="36" t="s">
        <v>296</v>
      </c>
      <c r="H122" s="36"/>
      <c r="I122" s="36"/>
      <c r="J122" s="36" t="s">
        <v>299</v>
      </c>
      <c r="K122" s="33" t="s">
        <v>567</v>
      </c>
      <c r="L122" s="38" t="s">
        <v>554</v>
      </c>
      <c r="M122" s="36" t="s">
        <v>551</v>
      </c>
      <c r="N122" s="36" t="s">
        <v>541</v>
      </c>
      <c r="O122" s="44" t="s">
        <v>645</v>
      </c>
      <c r="P122" s="36" t="s">
        <v>825</v>
      </c>
      <c r="Q122" s="36" t="s">
        <v>832</v>
      </c>
      <c r="R122" s="36" t="str">
        <f t="shared" si="44"/>
        <v>비수도권 경제 03</v>
      </c>
      <c r="S122" s="31" t="str">
        <f>TEXT(VLOOKUP(F122, '10.31_일반경제'!$J$6:$N$90, 5, FALSE), "HH:MM")</f>
        <v>09:40</v>
      </c>
      <c r="T122" s="31" t="str">
        <f t="shared" si="45"/>
        <v>09:55</v>
      </c>
      <c r="U122" s="138" t="str">
        <f t="shared" si="46"/>
        <v>10월31일(목)</v>
      </c>
      <c r="V122" s="78" t="str">
        <f t="shared" si="47"/>
        <v>2조</v>
      </c>
      <c r="W122" s="78" t="s">
        <v>763</v>
      </c>
      <c r="X122" s="78" t="str">
        <f>TEXT(VLOOKUP(F122, '10.31_일반경제'!$K$5:$N$97, 4, FALSE), "HH:MM")</f>
        <v>10:00</v>
      </c>
      <c r="Y122" s="78" t="str">
        <f t="shared" si="48"/>
        <v>10:15</v>
      </c>
      <c r="Z122" s="78"/>
      <c r="AA122" s="27" t="str">
        <f t="shared" si="38"/>
        <v>03</v>
      </c>
      <c r="AB122" s="27" t="str">
        <f t="shared" si="31"/>
        <v>03-10월31일(목)비수도권 경제 03</v>
      </c>
    </row>
    <row r="123" spans="1:28" ht="33" customHeight="1">
      <c r="A123" s="26" t="s">
        <v>300</v>
      </c>
      <c r="B123" s="23" t="s">
        <v>47</v>
      </c>
      <c r="C123" s="23" t="s">
        <v>48</v>
      </c>
      <c r="D123" s="28" t="s">
        <v>38</v>
      </c>
      <c r="E123" s="23" t="s">
        <v>39</v>
      </c>
      <c r="F123" s="25" t="s">
        <v>764</v>
      </c>
      <c r="G123" s="36" t="s">
        <v>300</v>
      </c>
      <c r="H123" s="36"/>
      <c r="I123" s="36"/>
      <c r="J123" s="36" t="s">
        <v>303</v>
      </c>
      <c r="K123" s="33" t="s">
        <v>567</v>
      </c>
      <c r="L123" s="38" t="s">
        <v>554</v>
      </c>
      <c r="M123" s="36" t="s">
        <v>551</v>
      </c>
      <c r="N123" s="36" t="s">
        <v>541</v>
      </c>
      <c r="O123" s="44" t="s">
        <v>646</v>
      </c>
      <c r="P123" s="36" t="s">
        <v>828</v>
      </c>
      <c r="Q123" s="36" t="s">
        <v>832</v>
      </c>
      <c r="R123" s="36" t="str">
        <f t="shared" si="44"/>
        <v>비수도권 경제 04</v>
      </c>
      <c r="S123" s="31" t="str">
        <f>TEXT(VLOOKUP(F123, '10.31_일반경제'!$J$6:$N$90, 5, FALSE), "HH:MM")</f>
        <v>10:00</v>
      </c>
      <c r="T123" s="31" t="str">
        <f t="shared" si="45"/>
        <v>10:15</v>
      </c>
      <c r="U123" s="138" t="str">
        <f t="shared" si="46"/>
        <v>10월31일(목)</v>
      </c>
      <c r="V123" s="78" t="str">
        <f t="shared" si="47"/>
        <v>2조</v>
      </c>
      <c r="W123" s="78" t="s">
        <v>764</v>
      </c>
      <c r="X123" s="78" t="str">
        <f>TEXT(VLOOKUP(F123, '10.31_일반경제'!$K$5:$N$97, 4, FALSE), "HH:MM")</f>
        <v>10:20</v>
      </c>
      <c r="Y123" s="78" t="str">
        <f t="shared" si="48"/>
        <v>10:35</v>
      </c>
      <c r="Z123" s="78"/>
      <c r="AA123" s="27" t="str">
        <f t="shared" si="38"/>
        <v>04</v>
      </c>
      <c r="AB123" s="27" t="str">
        <f t="shared" si="31"/>
        <v>04-10월31일(목)비수도권 경제 04</v>
      </c>
    </row>
    <row r="124" spans="1:28" ht="33" customHeight="1">
      <c r="A124" s="26" t="s">
        <v>304</v>
      </c>
      <c r="B124" s="23" t="s">
        <v>47</v>
      </c>
      <c r="C124" s="23" t="s">
        <v>48</v>
      </c>
      <c r="D124" s="28" t="s">
        <v>38</v>
      </c>
      <c r="E124" s="23" t="s">
        <v>41</v>
      </c>
      <c r="F124" s="25" t="s">
        <v>769</v>
      </c>
      <c r="G124" s="36" t="s">
        <v>304</v>
      </c>
      <c r="H124" s="36"/>
      <c r="I124" s="36"/>
      <c r="J124" s="36" t="s">
        <v>307</v>
      </c>
      <c r="K124" s="33" t="s">
        <v>567</v>
      </c>
      <c r="L124" s="38" t="s">
        <v>556</v>
      </c>
      <c r="M124" s="36" t="s">
        <v>551</v>
      </c>
      <c r="N124" s="36" t="s">
        <v>542</v>
      </c>
      <c r="O124" s="44" t="s">
        <v>651</v>
      </c>
      <c r="P124" s="36" t="s">
        <v>821</v>
      </c>
      <c r="Q124" s="36" t="s">
        <v>832</v>
      </c>
      <c r="R124" s="36" t="str">
        <f t="shared" si="44"/>
        <v>비수도권 경제 05</v>
      </c>
      <c r="S124" s="31" t="str">
        <f>TEXT(VLOOKUP(F124, '10.31_일반경제'!$J$6:$N$90, 5, FALSE), "HH:MM")</f>
        <v>10:20</v>
      </c>
      <c r="T124" s="31" t="str">
        <f t="shared" si="45"/>
        <v>10:35</v>
      </c>
      <c r="U124" s="138" t="str">
        <f t="shared" si="46"/>
        <v>10월31일(목)</v>
      </c>
      <c r="V124" s="78" t="str">
        <f t="shared" si="47"/>
        <v>2조</v>
      </c>
      <c r="W124" s="78" t="s">
        <v>769</v>
      </c>
      <c r="X124" s="78" t="str">
        <f>TEXT(VLOOKUP(F124, '10.31_일반경제'!$K$5:$N$97, 4, FALSE), "HH:MM")</f>
        <v>10:40</v>
      </c>
      <c r="Y124" s="78" t="str">
        <f t="shared" si="48"/>
        <v>10:55</v>
      </c>
      <c r="Z124" s="78"/>
      <c r="AA124" s="27" t="str">
        <f t="shared" si="38"/>
        <v>05</v>
      </c>
      <c r="AB124" s="27" t="str">
        <f t="shared" si="31"/>
        <v>05-10월31일(목)비수도권 경제 05</v>
      </c>
    </row>
    <row r="125" spans="1:28" ht="33" customHeight="1">
      <c r="A125" s="26" t="s">
        <v>308</v>
      </c>
      <c r="B125" s="23" t="s">
        <v>47</v>
      </c>
      <c r="C125" s="23" t="s">
        <v>48</v>
      </c>
      <c r="D125" s="28" t="s">
        <v>38</v>
      </c>
      <c r="E125" s="23" t="s">
        <v>41</v>
      </c>
      <c r="F125" s="25" t="s">
        <v>770</v>
      </c>
      <c r="G125" s="36" t="s">
        <v>308</v>
      </c>
      <c r="H125" s="36"/>
      <c r="I125" s="36"/>
      <c r="J125" s="36" t="s">
        <v>311</v>
      </c>
      <c r="K125" s="33" t="s">
        <v>567</v>
      </c>
      <c r="L125" s="38" t="s">
        <v>556</v>
      </c>
      <c r="M125" s="36" t="s">
        <v>551</v>
      </c>
      <c r="N125" s="36" t="s">
        <v>542</v>
      </c>
      <c r="O125" s="44" t="s">
        <v>652</v>
      </c>
      <c r="P125" s="36" t="s">
        <v>821</v>
      </c>
      <c r="Q125" s="36" t="s">
        <v>832</v>
      </c>
      <c r="R125" s="36" t="str">
        <f t="shared" si="44"/>
        <v>비수도권 경제 06</v>
      </c>
      <c r="S125" s="31" t="str">
        <f>TEXT(VLOOKUP(F125, '10.31_일반경제'!$J$6:$N$90, 5, FALSE), "HH:MM")</f>
        <v>10:40</v>
      </c>
      <c r="T125" s="31" t="str">
        <f t="shared" si="45"/>
        <v>10:55</v>
      </c>
      <c r="U125" s="138" t="str">
        <f t="shared" si="46"/>
        <v>10월31일(목)</v>
      </c>
      <c r="V125" s="78" t="str">
        <f t="shared" si="47"/>
        <v>2조</v>
      </c>
      <c r="W125" s="78" t="s">
        <v>770</v>
      </c>
      <c r="X125" s="78" t="str">
        <f>TEXT(VLOOKUP(F125, '10.31_일반경제'!$K$5:$N$97, 4, FALSE), "HH:MM")</f>
        <v>11:00</v>
      </c>
      <c r="Y125" s="78" t="str">
        <f t="shared" si="48"/>
        <v>11:15</v>
      </c>
      <c r="Z125" s="78"/>
      <c r="AA125" s="27" t="str">
        <f t="shared" si="38"/>
        <v>06</v>
      </c>
      <c r="AB125" s="27" t="str">
        <f t="shared" si="31"/>
        <v>06-10월31일(목)비수도권 경제 06</v>
      </c>
    </row>
    <row r="126" spans="1:28" ht="33" customHeight="1">
      <c r="A126" s="26" t="s">
        <v>312</v>
      </c>
      <c r="B126" s="23" t="s">
        <v>47</v>
      </c>
      <c r="C126" s="23" t="s">
        <v>48</v>
      </c>
      <c r="D126" s="28" t="s">
        <v>38</v>
      </c>
      <c r="E126" s="23" t="s">
        <v>41</v>
      </c>
      <c r="F126" s="25" t="s">
        <v>771</v>
      </c>
      <c r="G126" s="36" t="s">
        <v>312</v>
      </c>
      <c r="H126" s="36"/>
      <c r="I126" s="36"/>
      <c r="J126" s="36" t="s">
        <v>315</v>
      </c>
      <c r="K126" s="33" t="s">
        <v>567</v>
      </c>
      <c r="L126" s="38" t="s">
        <v>556</v>
      </c>
      <c r="M126" s="36" t="s">
        <v>551</v>
      </c>
      <c r="N126" s="36" t="s">
        <v>542</v>
      </c>
      <c r="O126" s="44" t="s">
        <v>653</v>
      </c>
      <c r="P126" s="36" t="s">
        <v>823</v>
      </c>
      <c r="Q126" s="36" t="s">
        <v>832</v>
      </c>
      <c r="R126" s="36" t="str">
        <f t="shared" si="44"/>
        <v>비수도권 경제 07</v>
      </c>
      <c r="S126" s="31" t="str">
        <f>TEXT(VLOOKUP(F126, '10.31_일반경제'!$J$6:$N$90, 5, FALSE), "HH:MM")</f>
        <v>11:00</v>
      </c>
      <c r="T126" s="31" t="str">
        <f t="shared" si="45"/>
        <v>11:15</v>
      </c>
      <c r="U126" s="138" t="str">
        <f t="shared" si="46"/>
        <v>10월31일(목)</v>
      </c>
      <c r="V126" s="78" t="str">
        <f t="shared" si="47"/>
        <v>2조</v>
      </c>
      <c r="W126" s="78" t="s">
        <v>771</v>
      </c>
      <c r="X126" s="78" t="str">
        <f>TEXT(VLOOKUP(F126, '10.31_일반경제'!$K$5:$N$97, 4, FALSE), "HH:MM")</f>
        <v>11:20</v>
      </c>
      <c r="Y126" s="78" t="str">
        <f t="shared" si="48"/>
        <v>11:35</v>
      </c>
      <c r="Z126" s="78"/>
      <c r="AA126" s="27" t="str">
        <f t="shared" si="38"/>
        <v>07</v>
      </c>
      <c r="AB126" s="27" t="str">
        <f t="shared" si="31"/>
        <v>07-10월31일(목)비수도권 경제 07</v>
      </c>
    </row>
    <row r="127" spans="1:28" ht="33" customHeight="1">
      <c r="A127" s="26" t="s">
        <v>316</v>
      </c>
      <c r="B127" s="23" t="s">
        <v>47</v>
      </c>
      <c r="C127" s="23" t="s">
        <v>48</v>
      </c>
      <c r="D127" s="28" t="s">
        <v>38</v>
      </c>
      <c r="E127" s="23" t="s">
        <v>41</v>
      </c>
      <c r="F127" s="25" t="s">
        <v>772</v>
      </c>
      <c r="G127" s="36" t="s">
        <v>316</v>
      </c>
      <c r="H127" s="36"/>
      <c r="I127" s="36"/>
      <c r="J127" s="36" t="s">
        <v>319</v>
      </c>
      <c r="K127" s="33" t="s">
        <v>567</v>
      </c>
      <c r="L127" s="38" t="s">
        <v>556</v>
      </c>
      <c r="M127" s="36" t="s">
        <v>551</v>
      </c>
      <c r="N127" s="36" t="s">
        <v>542</v>
      </c>
      <c r="O127" s="44" t="s">
        <v>654</v>
      </c>
      <c r="P127" s="36" t="s">
        <v>41</v>
      </c>
      <c r="Q127" s="36" t="s">
        <v>832</v>
      </c>
      <c r="R127" s="36" t="str">
        <f t="shared" si="44"/>
        <v>비수도권 경제 08</v>
      </c>
      <c r="S127" s="31" t="str">
        <f>TEXT(VLOOKUP(F127, '10.31_일반경제'!$J$6:$N$90, 5, FALSE), "HH:MM")</f>
        <v>11:20</v>
      </c>
      <c r="T127" s="31" t="str">
        <f t="shared" si="45"/>
        <v>11:35</v>
      </c>
      <c r="U127" s="138" t="str">
        <f t="shared" si="46"/>
        <v>10월31일(목)</v>
      </c>
      <c r="V127" s="78" t="str">
        <f t="shared" si="47"/>
        <v>2조</v>
      </c>
      <c r="W127" s="78" t="s">
        <v>772</v>
      </c>
      <c r="X127" s="78" t="str">
        <f>TEXT(VLOOKUP(F127, '10.31_일반경제'!$K$5:$N$97, 4, FALSE), "HH:MM")</f>
        <v>11:40</v>
      </c>
      <c r="Y127" s="78" t="str">
        <f t="shared" si="48"/>
        <v>11:55</v>
      </c>
      <c r="Z127" s="78"/>
      <c r="AA127" s="27" t="str">
        <f t="shared" si="38"/>
        <v>08</v>
      </c>
      <c r="AB127" s="27" t="str">
        <f t="shared" si="31"/>
        <v>08-10월31일(목)비수도권 경제 08</v>
      </c>
    </row>
    <row r="128" spans="1:28" ht="32.1" customHeight="1">
      <c r="A128" s="26"/>
      <c r="B128" s="23"/>
      <c r="C128" s="23"/>
      <c r="D128" s="28"/>
      <c r="E128" s="23"/>
      <c r="F128" s="25"/>
      <c r="G128" s="36"/>
      <c r="H128" s="36"/>
      <c r="I128" s="36"/>
      <c r="J128" s="36"/>
      <c r="K128" s="33" t="s">
        <v>567</v>
      </c>
      <c r="L128" s="42"/>
      <c r="M128" s="36"/>
      <c r="N128" s="36"/>
      <c r="O128" s="44"/>
      <c r="P128" s="36"/>
      <c r="Q128" s="36"/>
      <c r="R128" s="36"/>
      <c r="S128" s="31"/>
      <c r="T128" s="31"/>
      <c r="U128" s="471" t="s">
        <v>859</v>
      </c>
      <c r="V128" s="472"/>
      <c r="W128" s="128"/>
      <c r="X128" s="79" t="str">
        <f>Y127</f>
        <v>11:55</v>
      </c>
      <c r="Y128" s="79" t="str">
        <f>X129</f>
        <v>13:30</v>
      </c>
      <c r="Z128" s="79"/>
      <c r="AB128" s="27" t="str">
        <f t="shared" si="31"/>
        <v>-점심</v>
      </c>
    </row>
    <row r="129" spans="1:28" ht="33" customHeight="1">
      <c r="A129" s="26" t="s">
        <v>320</v>
      </c>
      <c r="B129" s="23" t="s">
        <v>47</v>
      </c>
      <c r="C129" s="23" t="s">
        <v>48</v>
      </c>
      <c r="D129" s="28" t="s">
        <v>38</v>
      </c>
      <c r="E129" s="23" t="s">
        <v>41</v>
      </c>
      <c r="F129" s="25" t="s">
        <v>777</v>
      </c>
      <c r="G129" s="36" t="s">
        <v>320</v>
      </c>
      <c r="H129" s="36"/>
      <c r="I129" s="36"/>
      <c r="J129" s="36" t="s">
        <v>323</v>
      </c>
      <c r="K129" s="33" t="s">
        <v>567</v>
      </c>
      <c r="L129" s="38" t="s">
        <v>560</v>
      </c>
      <c r="M129" s="36" t="s">
        <v>551</v>
      </c>
      <c r="N129" s="36" t="s">
        <v>543</v>
      </c>
      <c r="O129" s="44" t="s">
        <v>659</v>
      </c>
      <c r="P129" s="36" t="s">
        <v>41</v>
      </c>
      <c r="Q129" s="36" t="s">
        <v>832</v>
      </c>
      <c r="R129" s="36" t="str">
        <f t="shared" ref="R129:R136" si="49">F129</f>
        <v>비수도권 경제 09</v>
      </c>
      <c r="S129" s="31" t="str">
        <f>TEXT(VLOOKUP(F129, '10.31_일반경제'!$J$6:$N$90, 5, FALSE), "HH:MM")</f>
        <v>13:10</v>
      </c>
      <c r="T129" s="31" t="str">
        <f t="shared" ref="T129:T136" si="50">TEXT(S129+TIME(0, 15, 0), "HH:MM")</f>
        <v>13:25</v>
      </c>
      <c r="U129" s="138" t="str">
        <f t="shared" ref="U129:U136" si="51">K129</f>
        <v>10월31일(목)</v>
      </c>
      <c r="V129" s="78" t="str">
        <f t="shared" ref="V129:V136" si="52">LEFT(M129, 2)</f>
        <v>2조</v>
      </c>
      <c r="W129" s="78" t="s">
        <v>777</v>
      </c>
      <c r="X129" s="78" t="str">
        <f>TEXT(VLOOKUP(F129, '10.31_일반경제'!$K$5:$N$97, 4, FALSE), "HH:MM")</f>
        <v>13:30</v>
      </c>
      <c r="Y129" s="78" t="str">
        <f t="shared" ref="Y129:Y136" si="53">TEXT(X129+TIME(0, 15, 0), "HH:MM")</f>
        <v>13:45</v>
      </c>
      <c r="Z129" s="78"/>
      <c r="AA129" s="27" t="str">
        <f>IF(EXACT(F129,F128), "01", TEXT(AA127+1, "00"))</f>
        <v>09</v>
      </c>
      <c r="AB129" s="27" t="str">
        <f t="shared" si="31"/>
        <v>09-10월31일(목)비수도권 경제 09</v>
      </c>
    </row>
    <row r="130" spans="1:28" ht="33" customHeight="1">
      <c r="A130" s="26" t="s">
        <v>324</v>
      </c>
      <c r="B130" s="23" t="s">
        <v>47</v>
      </c>
      <c r="C130" s="23" t="s">
        <v>48</v>
      </c>
      <c r="D130" s="28" t="s">
        <v>38</v>
      </c>
      <c r="E130" s="23" t="s">
        <v>41</v>
      </c>
      <c r="F130" s="25" t="s">
        <v>778</v>
      </c>
      <c r="G130" s="36" t="s">
        <v>324</v>
      </c>
      <c r="H130" s="36"/>
      <c r="I130" s="36"/>
      <c r="J130" s="36" t="s">
        <v>327</v>
      </c>
      <c r="K130" s="33" t="s">
        <v>567</v>
      </c>
      <c r="L130" s="38" t="s">
        <v>560</v>
      </c>
      <c r="M130" s="36" t="s">
        <v>551</v>
      </c>
      <c r="N130" s="36" t="s">
        <v>543</v>
      </c>
      <c r="O130" s="44" t="s">
        <v>660</v>
      </c>
      <c r="P130" s="36" t="s">
        <v>41</v>
      </c>
      <c r="Q130" s="36" t="s">
        <v>832</v>
      </c>
      <c r="R130" s="36" t="str">
        <f t="shared" si="49"/>
        <v>비수도권 경제 10</v>
      </c>
      <c r="S130" s="31" t="str">
        <f>TEXT(VLOOKUP(F130, '10.31_일반경제'!$J$6:$N$90, 5, FALSE), "HH:MM")</f>
        <v>13:30</v>
      </c>
      <c r="T130" s="31" t="str">
        <f t="shared" si="50"/>
        <v>13:45</v>
      </c>
      <c r="U130" s="138" t="str">
        <f t="shared" si="51"/>
        <v>10월31일(목)</v>
      </c>
      <c r="V130" s="78" t="str">
        <f t="shared" si="52"/>
        <v>2조</v>
      </c>
      <c r="W130" s="78" t="s">
        <v>778</v>
      </c>
      <c r="X130" s="78" t="str">
        <f>TEXT(VLOOKUP(F130, '10.31_일반경제'!$K$5:$N$97, 4, FALSE), "HH:MM")</f>
        <v>13:50</v>
      </c>
      <c r="Y130" s="78" t="str">
        <f t="shared" si="53"/>
        <v>14:05</v>
      </c>
      <c r="Z130" s="78"/>
      <c r="AA130" s="27" t="str">
        <f t="shared" si="38"/>
        <v>10</v>
      </c>
      <c r="AB130" s="27" t="str">
        <f t="shared" si="31"/>
        <v>10-10월31일(목)비수도권 경제 10</v>
      </c>
    </row>
    <row r="131" spans="1:28" ht="33" customHeight="1">
      <c r="A131" s="26" t="s">
        <v>328</v>
      </c>
      <c r="B131" s="23" t="s">
        <v>47</v>
      </c>
      <c r="C131" s="23" t="s">
        <v>48</v>
      </c>
      <c r="D131" s="28" t="s">
        <v>38</v>
      </c>
      <c r="E131" s="23" t="s">
        <v>41</v>
      </c>
      <c r="F131" s="25" t="s">
        <v>779</v>
      </c>
      <c r="G131" s="36" t="s">
        <v>328</v>
      </c>
      <c r="H131" s="36"/>
      <c r="I131" s="36"/>
      <c r="J131" s="36" t="s">
        <v>331</v>
      </c>
      <c r="K131" s="33" t="s">
        <v>567</v>
      </c>
      <c r="L131" s="38" t="s">
        <v>560</v>
      </c>
      <c r="M131" s="36" t="s">
        <v>551</v>
      </c>
      <c r="N131" s="36" t="s">
        <v>543</v>
      </c>
      <c r="O131" s="44" t="s">
        <v>661</v>
      </c>
      <c r="P131" s="36" t="s">
        <v>41</v>
      </c>
      <c r="Q131" s="36" t="s">
        <v>832</v>
      </c>
      <c r="R131" s="36" t="str">
        <f t="shared" si="49"/>
        <v>비수도권 경제 11</v>
      </c>
      <c r="S131" s="31" t="str">
        <f>TEXT(VLOOKUP(F131, '10.31_일반경제'!$J$6:$N$90, 5, FALSE), "HH:MM")</f>
        <v>13:50</v>
      </c>
      <c r="T131" s="31" t="str">
        <f t="shared" si="50"/>
        <v>14:05</v>
      </c>
      <c r="U131" s="138" t="str">
        <f t="shared" si="51"/>
        <v>10월31일(목)</v>
      </c>
      <c r="V131" s="78" t="str">
        <f t="shared" si="52"/>
        <v>2조</v>
      </c>
      <c r="W131" s="78" t="s">
        <v>779</v>
      </c>
      <c r="X131" s="78" t="str">
        <f>TEXT(VLOOKUP(F131, '10.31_일반경제'!$K$5:$N$97, 4, FALSE), "HH:MM")</f>
        <v>14:10</v>
      </c>
      <c r="Y131" s="78" t="str">
        <f t="shared" si="53"/>
        <v>14:25</v>
      </c>
      <c r="Z131" s="78"/>
      <c r="AA131" s="27" t="str">
        <f t="shared" si="38"/>
        <v>11</v>
      </c>
      <c r="AB131" s="27" t="str">
        <f t="shared" si="31"/>
        <v>11-10월31일(목)비수도권 경제 11</v>
      </c>
    </row>
    <row r="132" spans="1:28" ht="33" customHeight="1">
      <c r="A132" s="26" t="s">
        <v>332</v>
      </c>
      <c r="B132" s="23" t="s">
        <v>47</v>
      </c>
      <c r="C132" s="23" t="s">
        <v>48</v>
      </c>
      <c r="D132" s="28" t="s">
        <v>38</v>
      </c>
      <c r="E132" s="23" t="s">
        <v>41</v>
      </c>
      <c r="F132" s="25" t="s">
        <v>780</v>
      </c>
      <c r="G132" s="36" t="s">
        <v>332</v>
      </c>
      <c r="H132" s="36"/>
      <c r="I132" s="36"/>
      <c r="J132" s="36" t="s">
        <v>335</v>
      </c>
      <c r="K132" s="33" t="s">
        <v>567</v>
      </c>
      <c r="L132" s="38" t="s">
        <v>560</v>
      </c>
      <c r="M132" s="36" t="s">
        <v>551</v>
      </c>
      <c r="N132" s="36" t="s">
        <v>543</v>
      </c>
      <c r="O132" s="44" t="s">
        <v>662</v>
      </c>
      <c r="P132" s="36" t="s">
        <v>41</v>
      </c>
      <c r="Q132" s="36" t="s">
        <v>832</v>
      </c>
      <c r="R132" s="36" t="str">
        <f t="shared" si="49"/>
        <v>비수도권 경제 12</v>
      </c>
      <c r="S132" s="31" t="str">
        <f>TEXT(VLOOKUP(F132, '10.31_일반경제'!$J$6:$N$90, 5, FALSE), "HH:MM")</f>
        <v>14:10</v>
      </c>
      <c r="T132" s="31" t="str">
        <f t="shared" si="50"/>
        <v>14:25</v>
      </c>
      <c r="U132" s="138" t="str">
        <f t="shared" si="51"/>
        <v>10월31일(목)</v>
      </c>
      <c r="V132" s="78" t="str">
        <f t="shared" si="52"/>
        <v>2조</v>
      </c>
      <c r="W132" s="78" t="s">
        <v>780</v>
      </c>
      <c r="X132" s="78" t="str">
        <f>TEXT(VLOOKUP(F132, '10.31_일반경제'!$K$5:$N$97, 4, FALSE), "HH:MM")</f>
        <v>14:30</v>
      </c>
      <c r="Y132" s="78" t="str">
        <f t="shared" si="53"/>
        <v>14:45</v>
      </c>
      <c r="Z132" s="78"/>
      <c r="AA132" s="27" t="str">
        <f t="shared" si="38"/>
        <v>12</v>
      </c>
      <c r="AB132" s="27" t="str">
        <f t="shared" si="31"/>
        <v>12-10월31일(목)비수도권 경제 12</v>
      </c>
    </row>
    <row r="133" spans="1:28" ht="33" customHeight="1">
      <c r="A133" s="26" t="s">
        <v>336</v>
      </c>
      <c r="B133" s="23" t="s">
        <v>47</v>
      </c>
      <c r="C133" s="23" t="s">
        <v>48</v>
      </c>
      <c r="D133" s="28" t="s">
        <v>38</v>
      </c>
      <c r="E133" s="23" t="s">
        <v>41</v>
      </c>
      <c r="F133" s="25" t="s">
        <v>785</v>
      </c>
      <c r="G133" s="36" t="s">
        <v>336</v>
      </c>
      <c r="H133" s="36"/>
      <c r="I133" s="36"/>
      <c r="J133" s="36" t="s">
        <v>339</v>
      </c>
      <c r="K133" s="33" t="s">
        <v>567</v>
      </c>
      <c r="L133" s="38" t="s">
        <v>561</v>
      </c>
      <c r="M133" s="36" t="s">
        <v>551</v>
      </c>
      <c r="N133" s="36" t="s">
        <v>544</v>
      </c>
      <c r="O133" s="44" t="s">
        <v>667</v>
      </c>
      <c r="P133" s="36" t="s">
        <v>41</v>
      </c>
      <c r="Q133" s="36" t="s">
        <v>832</v>
      </c>
      <c r="R133" s="36" t="str">
        <f t="shared" si="49"/>
        <v>비수도권 경제 13</v>
      </c>
      <c r="S133" s="31" t="str">
        <f>TEXT(VLOOKUP(F133, '10.31_일반경제'!$J$6:$N$90, 5, FALSE), "HH:MM")</f>
        <v>14:30</v>
      </c>
      <c r="T133" s="31" t="str">
        <f t="shared" si="50"/>
        <v>14:45</v>
      </c>
      <c r="U133" s="138" t="str">
        <f t="shared" si="51"/>
        <v>10월31일(목)</v>
      </c>
      <c r="V133" s="78" t="str">
        <f t="shared" si="52"/>
        <v>2조</v>
      </c>
      <c r="W133" s="78" t="s">
        <v>785</v>
      </c>
      <c r="X133" s="78" t="str">
        <f>TEXT(VLOOKUP(F133, '10.31_일반경제'!$K$5:$N$97, 4, FALSE), "HH:MM")</f>
        <v>14:50</v>
      </c>
      <c r="Y133" s="78" t="str">
        <f t="shared" si="53"/>
        <v>15:05</v>
      </c>
      <c r="Z133" s="78"/>
      <c r="AA133" s="27" t="str">
        <f t="shared" si="38"/>
        <v>13</v>
      </c>
      <c r="AB133" s="27" t="str">
        <f t="shared" si="31"/>
        <v>13-10월31일(목)비수도권 경제 13</v>
      </c>
    </row>
    <row r="134" spans="1:28" ht="33" customHeight="1">
      <c r="A134" s="26" t="s">
        <v>340</v>
      </c>
      <c r="B134" s="23" t="s">
        <v>47</v>
      </c>
      <c r="C134" s="23" t="s">
        <v>48</v>
      </c>
      <c r="D134" s="28" t="s">
        <v>38</v>
      </c>
      <c r="E134" s="23" t="s">
        <v>41</v>
      </c>
      <c r="F134" s="25" t="s">
        <v>786</v>
      </c>
      <c r="G134" s="36" t="s">
        <v>340</v>
      </c>
      <c r="H134" s="36"/>
      <c r="I134" s="36"/>
      <c r="J134" s="36" t="s">
        <v>343</v>
      </c>
      <c r="K134" s="33" t="s">
        <v>567</v>
      </c>
      <c r="L134" s="38" t="s">
        <v>561</v>
      </c>
      <c r="M134" s="36" t="s">
        <v>551</v>
      </c>
      <c r="N134" s="36" t="s">
        <v>544</v>
      </c>
      <c r="O134" s="44" t="s">
        <v>668</v>
      </c>
      <c r="P134" s="36" t="s">
        <v>41</v>
      </c>
      <c r="Q134" s="36" t="s">
        <v>832</v>
      </c>
      <c r="R134" s="36" t="str">
        <f t="shared" si="49"/>
        <v>비수도권 경제 14</v>
      </c>
      <c r="S134" s="31" t="str">
        <f>TEXT(VLOOKUP(F134, '10.31_일반경제'!$J$6:$N$90, 5, FALSE), "HH:MM")</f>
        <v>14:50</v>
      </c>
      <c r="T134" s="31" t="str">
        <f t="shared" si="50"/>
        <v>15:05</v>
      </c>
      <c r="U134" s="138" t="str">
        <f t="shared" si="51"/>
        <v>10월31일(목)</v>
      </c>
      <c r="V134" s="78" t="str">
        <f t="shared" si="52"/>
        <v>2조</v>
      </c>
      <c r="W134" s="78" t="s">
        <v>786</v>
      </c>
      <c r="X134" s="78" t="str">
        <f>TEXT(VLOOKUP(F134, '10.31_일반경제'!$K$5:$N$97, 4, FALSE), "HH:MM")</f>
        <v>15:10</v>
      </c>
      <c r="Y134" s="78" t="str">
        <f t="shared" si="53"/>
        <v>15:25</v>
      </c>
      <c r="Z134" s="78"/>
      <c r="AA134" s="27" t="str">
        <f t="shared" si="38"/>
        <v>14</v>
      </c>
      <c r="AB134" s="27" t="str">
        <f t="shared" si="31"/>
        <v>14-10월31일(목)비수도권 경제 14</v>
      </c>
    </row>
    <row r="135" spans="1:28" ht="33" customHeight="1">
      <c r="A135" s="26" t="s">
        <v>344</v>
      </c>
      <c r="B135" s="23" t="s">
        <v>47</v>
      </c>
      <c r="C135" s="23" t="s">
        <v>48</v>
      </c>
      <c r="D135" s="28" t="s">
        <v>38</v>
      </c>
      <c r="E135" s="23" t="s">
        <v>41</v>
      </c>
      <c r="F135" s="25" t="s">
        <v>787</v>
      </c>
      <c r="G135" s="36" t="s">
        <v>344</v>
      </c>
      <c r="H135" s="36"/>
      <c r="I135" s="36"/>
      <c r="J135" s="36" t="s">
        <v>347</v>
      </c>
      <c r="K135" s="33" t="s">
        <v>567</v>
      </c>
      <c r="L135" s="38" t="s">
        <v>561</v>
      </c>
      <c r="M135" s="36" t="s">
        <v>551</v>
      </c>
      <c r="N135" s="36" t="s">
        <v>544</v>
      </c>
      <c r="O135" s="44" t="s">
        <v>669</v>
      </c>
      <c r="P135" s="36" t="s">
        <v>41</v>
      </c>
      <c r="Q135" s="36" t="s">
        <v>832</v>
      </c>
      <c r="R135" s="36" t="str">
        <f t="shared" si="49"/>
        <v>비수도권 경제 15</v>
      </c>
      <c r="S135" s="31" t="str">
        <f>TEXT(VLOOKUP(F135, '10.31_일반경제'!$J$6:$N$90, 5, FALSE), "HH:MM")</f>
        <v>15:10</v>
      </c>
      <c r="T135" s="31" t="str">
        <f t="shared" si="50"/>
        <v>15:25</v>
      </c>
      <c r="U135" s="138" t="str">
        <f t="shared" si="51"/>
        <v>10월31일(목)</v>
      </c>
      <c r="V135" s="78" t="str">
        <f t="shared" si="52"/>
        <v>2조</v>
      </c>
      <c r="W135" s="78" t="s">
        <v>787</v>
      </c>
      <c r="X135" s="78" t="str">
        <f>TEXT(VLOOKUP(F135, '10.31_일반경제'!$K$5:$N$97, 4, FALSE), "HH:MM")</f>
        <v>15:30</v>
      </c>
      <c r="Y135" s="78" t="str">
        <f t="shared" si="53"/>
        <v>15:45</v>
      </c>
      <c r="Z135" s="78"/>
      <c r="AA135" s="27" t="str">
        <f t="shared" si="38"/>
        <v>15</v>
      </c>
      <c r="AB135" s="27" t="str">
        <f t="shared" ref="AB135:AB136" si="54">AA135&amp;"-"&amp;U135&amp;W135</f>
        <v>15-10월31일(목)비수도권 경제 15</v>
      </c>
    </row>
    <row r="136" spans="1:28" ht="33" customHeight="1">
      <c r="A136" s="26" t="s">
        <v>348</v>
      </c>
      <c r="B136" s="23" t="s">
        <v>47</v>
      </c>
      <c r="C136" s="23" t="s">
        <v>48</v>
      </c>
      <c r="D136" s="28" t="s">
        <v>38</v>
      </c>
      <c r="E136" s="23" t="s">
        <v>41</v>
      </c>
      <c r="F136" s="25" t="s">
        <v>788</v>
      </c>
      <c r="G136" s="36" t="s">
        <v>348</v>
      </c>
      <c r="H136" s="36"/>
      <c r="I136" s="36"/>
      <c r="J136" s="36" t="s">
        <v>351</v>
      </c>
      <c r="K136" s="33" t="s">
        <v>567</v>
      </c>
      <c r="L136" s="38" t="s">
        <v>561</v>
      </c>
      <c r="M136" s="36" t="s">
        <v>551</v>
      </c>
      <c r="N136" s="36" t="s">
        <v>544</v>
      </c>
      <c r="O136" s="44" t="s">
        <v>670</v>
      </c>
      <c r="P136" s="36" t="s">
        <v>41</v>
      </c>
      <c r="Q136" s="36" t="s">
        <v>832</v>
      </c>
      <c r="R136" s="36" t="str">
        <f t="shared" si="49"/>
        <v>비수도권 경제 16</v>
      </c>
      <c r="S136" s="31" t="str">
        <f>TEXT(VLOOKUP(F136, '10.31_일반경제'!$J$6:$N$90, 5, FALSE), "HH:MM")</f>
        <v>15:30</v>
      </c>
      <c r="T136" s="31" t="str">
        <f t="shared" si="50"/>
        <v>15:45</v>
      </c>
      <c r="U136" s="138" t="str">
        <f t="shared" si="51"/>
        <v>10월31일(목)</v>
      </c>
      <c r="V136" s="78" t="str">
        <f t="shared" si="52"/>
        <v>2조</v>
      </c>
      <c r="W136" s="78" t="s">
        <v>788</v>
      </c>
      <c r="X136" s="78" t="str">
        <f>TEXT(VLOOKUP(F136, '10.31_일반경제'!$K$5:$N$97, 4, FALSE), "HH:MM")</f>
        <v>15:50</v>
      </c>
      <c r="Y136" s="78" t="str">
        <f t="shared" si="53"/>
        <v>16:05</v>
      </c>
      <c r="Z136" s="78"/>
      <c r="AA136" s="27" t="str">
        <f t="shared" si="38"/>
        <v>16</v>
      </c>
      <c r="AB136" s="27" t="str">
        <f t="shared" si="54"/>
        <v>16-10월31일(목)비수도권 경제 16</v>
      </c>
    </row>
    <row r="137" spans="1:28" ht="15" customHeight="1">
      <c r="B137" s="27"/>
      <c r="C137" s="27"/>
      <c r="D137" s="27"/>
      <c r="E137" s="27"/>
      <c r="F137" s="27"/>
    </row>
    <row r="138" spans="1:28" ht="15" customHeight="1">
      <c r="B138" s="27"/>
      <c r="C138" s="27"/>
      <c r="D138" s="27"/>
      <c r="E138" s="27"/>
      <c r="F138" s="27"/>
    </row>
    <row r="139" spans="1:28" ht="15" customHeight="1">
      <c r="B139" s="27"/>
      <c r="C139" s="27"/>
      <c r="D139" s="27"/>
      <c r="E139" s="27"/>
      <c r="F139" s="27"/>
    </row>
    <row r="140" spans="1:28" ht="15" customHeight="1">
      <c r="B140" s="27"/>
      <c r="C140" s="27"/>
      <c r="D140" s="27"/>
      <c r="E140" s="27"/>
      <c r="F140" s="27"/>
    </row>
    <row r="141" spans="1:28" ht="15" customHeight="1">
      <c r="B141" s="27"/>
      <c r="C141" s="27"/>
      <c r="D141" s="27"/>
      <c r="E141" s="27"/>
      <c r="F141" s="27"/>
    </row>
    <row r="142" spans="1:28" ht="15" customHeight="1">
      <c r="B142" s="27"/>
      <c r="C142" s="27"/>
      <c r="D142" s="27"/>
      <c r="E142" s="27"/>
      <c r="F142" s="27"/>
    </row>
    <row r="143" spans="1:28" ht="15" customHeight="1">
      <c r="B143" s="27"/>
      <c r="C143" s="27"/>
      <c r="D143" s="27"/>
      <c r="E143" s="27"/>
      <c r="F143" s="27"/>
    </row>
  </sheetData>
  <autoFilter ref="A2:AB136" xr:uid="{5F506758-4254-4A7F-AFD5-BB5E1B6AAD1D}"/>
  <mergeCells count="10">
    <mergeCell ref="U128:V128"/>
    <mergeCell ref="U14:V14"/>
    <mergeCell ref="U3:V5"/>
    <mergeCell ref="U18:V18"/>
    <mergeCell ref="U32:V32"/>
    <mergeCell ref="U52:V52"/>
    <mergeCell ref="U69:V69"/>
    <mergeCell ref="U81:V81"/>
    <mergeCell ref="U97:V97"/>
    <mergeCell ref="U111:V111"/>
  </mergeCells>
  <phoneticPr fontId="2" type="noConversion"/>
  <printOptions horizontalCentered="1"/>
  <pageMargins left="0.25" right="0.25" top="0.75" bottom="0.75" header="0.3" footer="0.3"/>
  <pageSetup paperSize="9" scale="99" fitToHeight="0" orientation="portrait" r:id="rId1"/>
  <rowBreaks count="3" manualBreakCount="3">
    <brk id="72" min="20" max="24" man="1"/>
    <brk id="102" min="20" max="24" man="1"/>
    <brk id="119" min="20" max="25" man="1"/>
  </rowBreaks>
  <colBreaks count="1" manualBreakCount="1">
    <brk id="20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2F30-FE4A-4AAF-83B9-6F2104CAAC3C}">
  <sheetPr filterMode="1">
    <pageSetUpPr fitToPage="1"/>
  </sheetPr>
  <dimension ref="A1:AF142"/>
  <sheetViews>
    <sheetView showGridLines="0" view="pageBreakPreview" zoomScale="85" zoomScaleNormal="100" zoomScaleSheetLayoutView="85" workbookViewId="0">
      <selection activeCell="M138" sqref="M138"/>
    </sheetView>
  </sheetViews>
  <sheetFormatPr defaultColWidth="9" defaultRowHeight="15" customHeight="1" outlineLevelCol="1"/>
  <cols>
    <col min="1" max="1" width="11" style="27" bestFit="1" customWidth="1"/>
    <col min="2" max="2" width="8.75" style="24" hidden="1" customWidth="1" outlineLevel="1"/>
    <col min="3" max="3" width="23.375" style="24" hidden="1" customWidth="1" outlineLevel="1"/>
    <col min="4" max="4" width="15.25" style="24" hidden="1" customWidth="1" outlineLevel="1"/>
    <col min="5" max="5" width="15.375" style="24" hidden="1" customWidth="1" outlineLevel="1"/>
    <col min="6" max="6" width="15.25" style="24" bestFit="1" customWidth="1" collapsed="1"/>
    <col min="7" max="7" width="11" style="27" customWidth="1" outlineLevel="1"/>
    <col min="8" max="8" width="8.25" style="27" customWidth="1" outlineLevel="1"/>
    <col min="9" max="9" width="26.125" style="27" customWidth="1" outlineLevel="1"/>
    <col min="10" max="10" width="12.375" style="27" customWidth="1" outlineLevel="1"/>
    <col min="11" max="11" width="13.375" style="27" bestFit="1" customWidth="1"/>
    <col min="12" max="12" width="11" style="27" bestFit="1" customWidth="1"/>
    <col min="13" max="13" width="20.25" style="27" customWidth="1"/>
    <col min="14" max="14" width="9" style="27" customWidth="1"/>
    <col min="15" max="15" width="17.25" style="27" hidden="1" customWidth="1"/>
    <col min="16" max="17" width="11.125" style="27" customWidth="1"/>
    <col min="18" max="18" width="15" style="27" bestFit="1" customWidth="1"/>
    <col min="19" max="21" width="14" style="27" hidden="1" customWidth="1" outlineLevel="1"/>
    <col min="22" max="22" width="15" style="27" hidden="1" customWidth="1" outlineLevel="1"/>
    <col min="23" max="24" width="14" style="27" hidden="1" customWidth="1" outlineLevel="1"/>
    <col min="25" max="25" width="17.125" style="27" customWidth="1" collapsed="1"/>
    <col min="26" max="26" width="10.5" style="27" customWidth="1"/>
    <col min="27" max="27" width="23.875" style="27" bestFit="1" customWidth="1"/>
    <col min="28" max="29" width="12.625" style="27" bestFit="1" customWidth="1"/>
    <col min="30" max="30" width="16.125" style="27" customWidth="1"/>
    <col min="31" max="31" width="10.375" style="27" bestFit="1" customWidth="1"/>
    <col min="32" max="32" width="20.625" style="27" bestFit="1" customWidth="1"/>
    <col min="33" max="16384" width="9" style="27"/>
  </cols>
  <sheetData>
    <row r="1" spans="1:32" ht="54.75" customHeight="1">
      <c r="Y1" s="75" t="s">
        <v>879</v>
      </c>
    </row>
    <row r="2" spans="1:32" ht="30" customHeight="1">
      <c r="A2" s="29" t="s">
        <v>67</v>
      </c>
      <c r="B2" s="25" t="s">
        <v>59</v>
      </c>
      <c r="C2" s="25" t="s">
        <v>60</v>
      </c>
      <c r="D2" s="25" t="s">
        <v>61</v>
      </c>
      <c r="E2" s="25" t="s">
        <v>62</v>
      </c>
      <c r="F2" s="25" t="s">
        <v>35</v>
      </c>
      <c r="G2" s="29" t="s">
        <v>67</v>
      </c>
      <c r="H2" s="29" t="s">
        <v>68</v>
      </c>
      <c r="I2" s="29" t="s">
        <v>69</v>
      </c>
      <c r="J2" s="29" t="s">
        <v>70</v>
      </c>
      <c r="K2" s="43" t="s">
        <v>538</v>
      </c>
      <c r="L2" s="43" t="s">
        <v>539</v>
      </c>
      <c r="M2" s="29" t="s">
        <v>540</v>
      </c>
      <c r="N2" s="29" t="s">
        <v>553</v>
      </c>
      <c r="O2" s="30" t="s">
        <v>569</v>
      </c>
      <c r="P2" s="30" t="s">
        <v>818</v>
      </c>
      <c r="Q2" s="41" t="s">
        <v>31</v>
      </c>
      <c r="R2" s="25" t="s">
        <v>35</v>
      </c>
      <c r="S2" s="41" t="s">
        <v>841</v>
      </c>
      <c r="T2" s="41" t="s">
        <v>842</v>
      </c>
      <c r="U2" s="41" t="s">
        <v>31</v>
      </c>
      <c r="V2" s="25" t="s">
        <v>35</v>
      </c>
      <c r="W2" s="41" t="s">
        <v>843</v>
      </c>
      <c r="X2" s="41" t="s">
        <v>846</v>
      </c>
      <c r="Y2" s="76" t="s">
        <v>538</v>
      </c>
      <c r="Z2" s="76" t="s">
        <v>540</v>
      </c>
      <c r="AA2" s="77" t="s">
        <v>35</v>
      </c>
      <c r="AB2" s="76" t="s">
        <v>857</v>
      </c>
      <c r="AC2" s="76" t="s">
        <v>858</v>
      </c>
      <c r="AD2" s="76" t="s">
        <v>856</v>
      </c>
      <c r="AE2" s="41" t="s">
        <v>866</v>
      </c>
      <c r="AF2" s="41" t="s">
        <v>866</v>
      </c>
    </row>
    <row r="3" spans="1:32" ht="30" customHeight="1">
      <c r="A3" s="29"/>
      <c r="B3" s="25"/>
      <c r="C3" s="25"/>
      <c r="D3" s="25"/>
      <c r="E3" s="25"/>
      <c r="F3" s="25"/>
      <c r="G3" s="29"/>
      <c r="H3" s="29"/>
      <c r="I3" s="29"/>
      <c r="J3" s="29"/>
      <c r="K3" s="41" t="s">
        <v>565</v>
      </c>
      <c r="L3" s="42" t="s">
        <v>853</v>
      </c>
      <c r="M3" s="29" t="s">
        <v>864</v>
      </c>
      <c r="N3" s="29"/>
      <c r="O3" s="30"/>
      <c r="P3" s="30"/>
      <c r="Q3" s="41"/>
      <c r="R3" s="25"/>
      <c r="S3" s="41"/>
      <c r="T3" s="41"/>
      <c r="U3" s="41"/>
      <c r="V3" s="25"/>
      <c r="W3" s="41"/>
      <c r="X3" s="41"/>
      <c r="Y3" s="473" t="s">
        <v>852</v>
      </c>
      <c r="Z3" s="474"/>
      <c r="AA3" s="80" t="s">
        <v>852</v>
      </c>
      <c r="AB3" s="82" t="s">
        <v>853</v>
      </c>
      <c r="AC3" s="82" t="s">
        <v>854</v>
      </c>
      <c r="AD3" s="81"/>
    </row>
    <row r="4" spans="1:32" ht="30" hidden="1" customHeight="1">
      <c r="A4" s="29"/>
      <c r="B4" s="25"/>
      <c r="C4" s="25"/>
      <c r="D4" s="25"/>
      <c r="E4" s="25"/>
      <c r="F4" s="25"/>
      <c r="G4" s="29"/>
      <c r="H4" s="29"/>
      <c r="I4" s="29"/>
      <c r="J4" s="29"/>
      <c r="K4" s="41" t="s">
        <v>565</v>
      </c>
      <c r="L4" s="42" t="s">
        <v>853</v>
      </c>
      <c r="M4" s="29" t="s">
        <v>864</v>
      </c>
      <c r="N4" s="29"/>
      <c r="O4" s="30"/>
      <c r="P4" s="30"/>
      <c r="Q4" s="41"/>
      <c r="R4" s="25"/>
      <c r="S4" s="41"/>
      <c r="T4" s="41"/>
      <c r="U4" s="41"/>
      <c r="V4" s="25"/>
      <c r="W4" s="41"/>
      <c r="X4" s="41"/>
      <c r="Y4" s="475"/>
      <c r="Z4" s="476"/>
      <c r="AA4" s="80" t="s">
        <v>860</v>
      </c>
      <c r="AB4" s="82" t="s">
        <v>854</v>
      </c>
      <c r="AC4" s="82" t="s">
        <v>855</v>
      </c>
      <c r="AD4" s="81"/>
    </row>
    <row r="5" spans="1:32" ht="30" hidden="1" customHeight="1">
      <c r="A5" s="29"/>
      <c r="B5" s="25"/>
      <c r="C5" s="25"/>
      <c r="D5" s="25"/>
      <c r="E5" s="25"/>
      <c r="F5" s="25"/>
      <c r="G5" s="29"/>
      <c r="H5" s="29"/>
      <c r="I5" s="29"/>
      <c r="J5" s="29"/>
      <c r="K5" s="41" t="s">
        <v>565</v>
      </c>
      <c r="L5" s="42" t="s">
        <v>853</v>
      </c>
      <c r="M5" s="29" t="s">
        <v>864</v>
      </c>
      <c r="N5" s="29"/>
      <c r="O5" s="30"/>
      <c r="P5" s="30"/>
      <c r="Q5" s="41"/>
      <c r="R5" s="25"/>
      <c r="S5" s="41"/>
      <c r="T5" s="41"/>
      <c r="U5" s="41"/>
      <c r="V5" s="25"/>
      <c r="W5" s="41"/>
      <c r="X5" s="41"/>
      <c r="Y5" s="477"/>
      <c r="Z5" s="478"/>
      <c r="AA5" s="80" t="s">
        <v>861</v>
      </c>
      <c r="AB5" s="82" t="s">
        <v>855</v>
      </c>
      <c r="AC5" s="82" t="s">
        <v>865</v>
      </c>
      <c r="AD5" s="81"/>
    </row>
    <row r="6" spans="1:32" ht="30" hidden="1" customHeight="1">
      <c r="A6" s="26" t="s">
        <v>252</v>
      </c>
      <c r="B6" s="23" t="s">
        <v>44</v>
      </c>
      <c r="C6" s="23" t="s">
        <v>45</v>
      </c>
      <c r="D6" s="28" t="s">
        <v>46</v>
      </c>
      <c r="E6" s="23" t="s">
        <v>39</v>
      </c>
      <c r="F6" s="25" t="s">
        <v>694</v>
      </c>
      <c r="G6" s="36" t="s">
        <v>252</v>
      </c>
      <c r="H6" s="36" t="s">
        <v>253</v>
      </c>
      <c r="I6" s="36" t="s">
        <v>254</v>
      </c>
      <c r="J6" s="36" t="s">
        <v>255</v>
      </c>
      <c r="K6" s="41" t="s">
        <v>565</v>
      </c>
      <c r="L6" s="42" t="s">
        <v>554</v>
      </c>
      <c r="M6" s="36" t="s">
        <v>555</v>
      </c>
      <c r="N6" s="36" t="s">
        <v>541</v>
      </c>
      <c r="O6" s="44" t="s">
        <v>572</v>
      </c>
      <c r="P6" s="36" t="s">
        <v>39</v>
      </c>
      <c r="Q6" s="36" t="s">
        <v>832</v>
      </c>
      <c r="R6" s="36" t="str">
        <f t="shared" ref="R6:R13" si="0">F6</f>
        <v>수도권 IT 03</v>
      </c>
      <c r="S6" s="31" t="str">
        <f>TEXT(VLOOKUP(F6, '10.29_IT'!$E$6:$N$108, 10, FALSE), "HH:MM")</f>
        <v>09:40</v>
      </c>
      <c r="T6" s="31" t="str">
        <f t="shared" ref="T6:T13" si="1">TEXT(S6+TIME(0, 15, 0), "HH:MM")</f>
        <v>09:55</v>
      </c>
      <c r="U6" s="36"/>
      <c r="V6" s="36" t="s">
        <v>694</v>
      </c>
      <c r="W6" s="33" t="str">
        <f>TEXT(VLOOKUP(F6, '10.29_IT'!$F$5:$N$108, 9, FALSE), "HH:MM")</f>
        <v>10:00</v>
      </c>
      <c r="X6" s="33" t="str">
        <f t="shared" ref="X6:X13" si="2">TEXT(W6+TIME(0, 15, 0), "HH:MM")</f>
        <v>10:15</v>
      </c>
      <c r="Y6" s="78" t="str">
        <f>K6</f>
        <v>10월29일(화)</v>
      </c>
      <c r="Z6" s="78" t="str">
        <f>LEFT(M6, 2)</f>
        <v>1조</v>
      </c>
      <c r="AA6" s="78" t="s">
        <v>694</v>
      </c>
      <c r="AB6" s="78" t="str">
        <f>TEXT(VLOOKUP(F6, '10.29_IT'!$G$6:$N$108, 8, FALSE), "HH:MM")</f>
        <v>09:00</v>
      </c>
      <c r="AC6" s="78" t="str">
        <f t="shared" ref="AC6:AC13" si="3">TEXT(AB6+TIME(0, 20, 0), "HH:MM")</f>
        <v>09:20</v>
      </c>
      <c r="AD6" s="26"/>
      <c r="AE6" s="83" t="s">
        <v>867</v>
      </c>
      <c r="AF6" s="27" t="str">
        <f>AE6&amp;"-"&amp;Y6&amp;AA6</f>
        <v>01-10월29일(화)수도권 IT 03</v>
      </c>
    </row>
    <row r="7" spans="1:32" ht="30" hidden="1" customHeight="1">
      <c r="A7" s="26" t="s">
        <v>256</v>
      </c>
      <c r="B7" s="23" t="s">
        <v>44</v>
      </c>
      <c r="C7" s="23" t="s">
        <v>45</v>
      </c>
      <c r="D7" s="28" t="s">
        <v>46</v>
      </c>
      <c r="E7" s="23" t="s">
        <v>39</v>
      </c>
      <c r="F7" s="25" t="s">
        <v>695</v>
      </c>
      <c r="G7" s="36" t="s">
        <v>256</v>
      </c>
      <c r="H7" s="36" t="s">
        <v>257</v>
      </c>
      <c r="I7" s="36" t="s">
        <v>258</v>
      </c>
      <c r="J7" s="36" t="s">
        <v>259</v>
      </c>
      <c r="K7" s="41" t="s">
        <v>565</v>
      </c>
      <c r="L7" s="42" t="s">
        <v>554</v>
      </c>
      <c r="M7" s="36" t="s">
        <v>555</v>
      </c>
      <c r="N7" s="36" t="s">
        <v>541</v>
      </c>
      <c r="O7" s="44" t="s">
        <v>573</v>
      </c>
      <c r="P7" s="36" t="s">
        <v>39</v>
      </c>
      <c r="Q7" s="36" t="s">
        <v>832</v>
      </c>
      <c r="R7" s="36" t="str">
        <f t="shared" si="0"/>
        <v>수도권 IT 04</v>
      </c>
      <c r="S7" s="31" t="str">
        <f>TEXT(VLOOKUP(F7, '10.29_IT'!$E$6:$N$108, 10, FALSE), "HH:MM")</f>
        <v>10:00</v>
      </c>
      <c r="T7" s="31" t="str">
        <f t="shared" si="1"/>
        <v>10:15</v>
      </c>
      <c r="U7" s="36"/>
      <c r="V7" s="36" t="s">
        <v>695</v>
      </c>
      <c r="W7" s="33" t="str">
        <f>TEXT(VLOOKUP(F7, '10.29_IT'!$F$5:$N$108, 9, FALSE), "HH:MM")</f>
        <v>10:20</v>
      </c>
      <c r="X7" s="33" t="str">
        <f t="shared" si="2"/>
        <v>10:35</v>
      </c>
      <c r="Y7" s="78" t="str">
        <f t="shared" ref="Y7:Y13" si="4">K7</f>
        <v>10월29일(화)</v>
      </c>
      <c r="Z7" s="78" t="str">
        <f t="shared" ref="Z7:Z13" si="5">LEFT(M7, 2)</f>
        <v>1조</v>
      </c>
      <c r="AA7" s="78" t="s">
        <v>695</v>
      </c>
      <c r="AB7" s="78" t="str">
        <f>TEXT(VLOOKUP(F7, '10.29_IT'!$G$6:$N$108, 8, FALSE), "HH:MM")</f>
        <v>09:25</v>
      </c>
      <c r="AC7" s="78" t="str">
        <f t="shared" si="3"/>
        <v>09:45</v>
      </c>
      <c r="AD7" s="26"/>
      <c r="AE7" s="27" t="str">
        <f>IF(EXACT(G7,G6), "01", TEXT(AE6+1, "00"))</f>
        <v>02</v>
      </c>
      <c r="AF7" s="27" t="str">
        <f t="shared" ref="AF7:AF70" si="6">AE7&amp;"-"&amp;Y7&amp;AA7</f>
        <v>02-10월29일(화)수도권 IT 04</v>
      </c>
    </row>
    <row r="8" spans="1:32" ht="30" hidden="1" customHeight="1">
      <c r="A8" s="26" t="s">
        <v>244</v>
      </c>
      <c r="B8" s="23" t="s">
        <v>44</v>
      </c>
      <c r="C8" s="23" t="s">
        <v>45</v>
      </c>
      <c r="D8" s="28" t="s">
        <v>46</v>
      </c>
      <c r="E8" s="23" t="s">
        <v>39</v>
      </c>
      <c r="F8" s="25" t="s">
        <v>692</v>
      </c>
      <c r="G8" s="36" t="s">
        <v>244</v>
      </c>
      <c r="H8" s="36" t="s">
        <v>245</v>
      </c>
      <c r="I8" s="36" t="s">
        <v>246</v>
      </c>
      <c r="J8" s="36" t="s">
        <v>247</v>
      </c>
      <c r="K8" s="41" t="s">
        <v>565</v>
      </c>
      <c r="L8" s="42" t="s">
        <v>554</v>
      </c>
      <c r="M8" s="36" t="s">
        <v>555</v>
      </c>
      <c r="N8" s="36" t="s">
        <v>541</v>
      </c>
      <c r="O8" s="44" t="s">
        <v>570</v>
      </c>
      <c r="P8" s="36" t="s">
        <v>39</v>
      </c>
      <c r="Q8" s="36" t="s">
        <v>832</v>
      </c>
      <c r="R8" s="36" t="str">
        <f t="shared" si="0"/>
        <v>수도권 IT 01</v>
      </c>
      <c r="S8" s="31" t="str">
        <f>TEXT(VLOOKUP(F8, '10.29_IT'!$E$6:$N$108, 10, FALSE), "HH:MM")</f>
        <v>09:00</v>
      </c>
      <c r="T8" s="31" t="str">
        <f t="shared" si="1"/>
        <v>09:15</v>
      </c>
      <c r="U8" s="36"/>
      <c r="V8" s="36" t="s">
        <v>692</v>
      </c>
      <c r="W8" s="33" t="str">
        <f>TEXT(VLOOKUP(F8, '10.29_IT'!$F$5:$N$108, 9, FALSE), "HH:MM")</f>
        <v>09:20</v>
      </c>
      <c r="X8" s="33" t="str">
        <f t="shared" si="2"/>
        <v>09:35</v>
      </c>
      <c r="Y8" s="78" t="str">
        <f t="shared" si="4"/>
        <v>10월29일(화)</v>
      </c>
      <c r="Z8" s="78" t="str">
        <f t="shared" si="5"/>
        <v>1조</v>
      </c>
      <c r="AA8" s="78" t="s">
        <v>692</v>
      </c>
      <c r="AB8" s="78" t="str">
        <f>TEXT(VLOOKUP(F8, '10.29_IT'!$G$6:$N$108, 8, FALSE), "HH:MM")</f>
        <v>09:50</v>
      </c>
      <c r="AC8" s="78" t="str">
        <f t="shared" si="3"/>
        <v>10:10</v>
      </c>
      <c r="AD8" s="26"/>
      <c r="AE8" s="27" t="str">
        <f t="shared" ref="AE8:AE13" si="7">IF(EXACT(G8,G7), "01", TEXT(AE7+1, "00"))</f>
        <v>03</v>
      </c>
      <c r="AF8" s="27" t="str">
        <f t="shared" si="6"/>
        <v>03-10월29일(화)수도권 IT 01</v>
      </c>
    </row>
    <row r="9" spans="1:32" ht="30" hidden="1" customHeight="1">
      <c r="A9" s="26" t="s">
        <v>248</v>
      </c>
      <c r="B9" s="23" t="s">
        <v>44</v>
      </c>
      <c r="C9" s="23" t="s">
        <v>45</v>
      </c>
      <c r="D9" s="28" t="s">
        <v>46</v>
      </c>
      <c r="E9" s="23" t="s">
        <v>39</v>
      </c>
      <c r="F9" s="25" t="s">
        <v>693</v>
      </c>
      <c r="G9" s="36" t="s">
        <v>248</v>
      </c>
      <c r="H9" s="36" t="s">
        <v>249</v>
      </c>
      <c r="I9" s="36" t="s">
        <v>250</v>
      </c>
      <c r="J9" s="36" t="s">
        <v>251</v>
      </c>
      <c r="K9" s="41" t="s">
        <v>565</v>
      </c>
      <c r="L9" s="42" t="s">
        <v>554</v>
      </c>
      <c r="M9" s="36" t="s">
        <v>555</v>
      </c>
      <c r="N9" s="36" t="s">
        <v>541</v>
      </c>
      <c r="O9" s="44" t="s">
        <v>571</v>
      </c>
      <c r="P9" s="36" t="s">
        <v>39</v>
      </c>
      <c r="Q9" s="36" t="s">
        <v>832</v>
      </c>
      <c r="R9" s="36" t="str">
        <f t="shared" si="0"/>
        <v>수도권 IT 02</v>
      </c>
      <c r="S9" s="31" t="str">
        <f>TEXT(VLOOKUP(F9, '10.29_IT'!$E$6:$N$108, 10, FALSE), "HH:MM")</f>
        <v>09:20</v>
      </c>
      <c r="T9" s="31" t="str">
        <f t="shared" si="1"/>
        <v>09:35</v>
      </c>
      <c r="U9" s="36"/>
      <c r="V9" s="36" t="s">
        <v>693</v>
      </c>
      <c r="W9" s="33" t="str">
        <f>TEXT(VLOOKUP(F9, '10.29_IT'!$F$5:$N$108, 9, FALSE), "HH:MM")</f>
        <v>09:40</v>
      </c>
      <c r="X9" s="33" t="str">
        <f t="shared" si="2"/>
        <v>09:55</v>
      </c>
      <c r="Y9" s="78" t="str">
        <f t="shared" si="4"/>
        <v>10월29일(화)</v>
      </c>
      <c r="Z9" s="78" t="str">
        <f t="shared" si="5"/>
        <v>1조</v>
      </c>
      <c r="AA9" s="78" t="s">
        <v>693</v>
      </c>
      <c r="AB9" s="78" t="str">
        <f>TEXT(VLOOKUP(F9, '10.29_IT'!$G$6:$N$108, 8, FALSE), "HH:MM")</f>
        <v>10:15</v>
      </c>
      <c r="AC9" s="78" t="str">
        <f t="shared" si="3"/>
        <v>10:35</v>
      </c>
      <c r="AD9" s="26"/>
      <c r="AE9" s="27" t="str">
        <f t="shared" si="7"/>
        <v>04</v>
      </c>
      <c r="AF9" s="27" t="str">
        <f t="shared" si="6"/>
        <v>04-10월29일(화)수도권 IT 02</v>
      </c>
    </row>
    <row r="10" spans="1:32" ht="30" hidden="1" customHeight="1">
      <c r="A10" s="26" t="s">
        <v>272</v>
      </c>
      <c r="B10" s="23" t="s">
        <v>44</v>
      </c>
      <c r="C10" s="23" t="s">
        <v>45</v>
      </c>
      <c r="D10" s="28" t="s">
        <v>46</v>
      </c>
      <c r="E10" s="23" t="s">
        <v>39</v>
      </c>
      <c r="F10" s="25" t="s">
        <v>703</v>
      </c>
      <c r="G10" s="36" t="s">
        <v>272</v>
      </c>
      <c r="H10" s="36" t="s">
        <v>273</v>
      </c>
      <c r="I10" s="36" t="s">
        <v>274</v>
      </c>
      <c r="J10" s="36" t="s">
        <v>275</v>
      </c>
      <c r="K10" s="41" t="s">
        <v>565</v>
      </c>
      <c r="L10" s="42" t="s">
        <v>556</v>
      </c>
      <c r="M10" s="36" t="s">
        <v>555</v>
      </c>
      <c r="N10" s="36" t="s">
        <v>542</v>
      </c>
      <c r="O10" s="44" t="s">
        <v>581</v>
      </c>
      <c r="P10" s="36" t="s">
        <v>819</v>
      </c>
      <c r="Q10" s="36" t="s">
        <v>832</v>
      </c>
      <c r="R10" s="36" t="str">
        <f t="shared" si="0"/>
        <v>수도권 IT 08</v>
      </c>
      <c r="S10" s="31" t="str">
        <f>TEXT(VLOOKUP(F10, '10.29_IT'!$E$6:$N$108, 10, FALSE), "HH:MM")</f>
        <v>11:20</v>
      </c>
      <c r="T10" s="31" t="str">
        <f t="shared" si="1"/>
        <v>11:35</v>
      </c>
      <c r="U10" s="36"/>
      <c r="V10" s="36" t="s">
        <v>703</v>
      </c>
      <c r="W10" s="33" t="str">
        <f>TEXT(VLOOKUP(F10, '10.29_IT'!$F$5:$N$108, 9, FALSE), "HH:MM")</f>
        <v>11:40</v>
      </c>
      <c r="X10" s="33" t="str">
        <f t="shared" si="2"/>
        <v>11:55</v>
      </c>
      <c r="Y10" s="78" t="str">
        <f t="shared" si="4"/>
        <v>10월29일(화)</v>
      </c>
      <c r="Z10" s="78" t="str">
        <f t="shared" si="5"/>
        <v>1조</v>
      </c>
      <c r="AA10" s="78" t="s">
        <v>703</v>
      </c>
      <c r="AB10" s="78" t="str">
        <f>TEXT(VLOOKUP(F10, '10.29_IT'!$G$6:$N$108, 8, FALSE), "HH:MM")</f>
        <v>10:40</v>
      </c>
      <c r="AC10" s="78" t="str">
        <f t="shared" si="3"/>
        <v>11:00</v>
      </c>
      <c r="AD10" s="26"/>
      <c r="AE10" s="27" t="str">
        <f t="shared" si="7"/>
        <v>05</v>
      </c>
      <c r="AF10" s="27" t="str">
        <f t="shared" si="6"/>
        <v>05-10월29일(화)수도권 IT 08</v>
      </c>
    </row>
    <row r="11" spans="1:32" ht="30" hidden="1" customHeight="1">
      <c r="A11" s="26" t="s">
        <v>260</v>
      </c>
      <c r="B11" s="23" t="s">
        <v>44</v>
      </c>
      <c r="C11" s="23" t="s">
        <v>45</v>
      </c>
      <c r="D11" s="28" t="s">
        <v>46</v>
      </c>
      <c r="E11" s="23" t="s">
        <v>39</v>
      </c>
      <c r="F11" s="25" t="s">
        <v>700</v>
      </c>
      <c r="G11" s="36" t="s">
        <v>260</v>
      </c>
      <c r="H11" s="36" t="s">
        <v>261</v>
      </c>
      <c r="I11" s="36" t="s">
        <v>262</v>
      </c>
      <c r="J11" s="36" t="s">
        <v>263</v>
      </c>
      <c r="K11" s="41" t="s">
        <v>565</v>
      </c>
      <c r="L11" s="42" t="s">
        <v>556</v>
      </c>
      <c r="M11" s="36" t="s">
        <v>555</v>
      </c>
      <c r="N11" s="36" t="s">
        <v>542</v>
      </c>
      <c r="O11" s="44" t="s">
        <v>578</v>
      </c>
      <c r="P11" s="36" t="s">
        <v>819</v>
      </c>
      <c r="Q11" s="36" t="s">
        <v>832</v>
      </c>
      <c r="R11" s="36" t="str">
        <f t="shared" si="0"/>
        <v>수도권 IT 05</v>
      </c>
      <c r="S11" s="31" t="str">
        <f>TEXT(VLOOKUP(F11, '10.29_IT'!$E$6:$N$108, 10, FALSE), "HH:MM")</f>
        <v>10:20</v>
      </c>
      <c r="T11" s="31" t="str">
        <f t="shared" si="1"/>
        <v>10:35</v>
      </c>
      <c r="U11" s="36"/>
      <c r="V11" s="36" t="s">
        <v>700</v>
      </c>
      <c r="W11" s="33" t="str">
        <f>TEXT(VLOOKUP(F11, '10.29_IT'!$F$5:$N$108, 9, FALSE), "HH:MM")</f>
        <v>10:40</v>
      </c>
      <c r="X11" s="33" t="str">
        <f t="shared" si="2"/>
        <v>10:55</v>
      </c>
      <c r="Y11" s="78" t="str">
        <f t="shared" si="4"/>
        <v>10월29일(화)</v>
      </c>
      <c r="Z11" s="78" t="str">
        <f t="shared" si="5"/>
        <v>1조</v>
      </c>
      <c r="AA11" s="78" t="s">
        <v>700</v>
      </c>
      <c r="AB11" s="78" t="str">
        <f>TEXT(VLOOKUP(F11, '10.29_IT'!$G$6:$N$108, 8, FALSE), "HH:MM")</f>
        <v>11:05</v>
      </c>
      <c r="AC11" s="78" t="str">
        <f t="shared" si="3"/>
        <v>11:25</v>
      </c>
      <c r="AD11" s="26"/>
      <c r="AE11" s="27" t="str">
        <f t="shared" si="7"/>
        <v>06</v>
      </c>
      <c r="AF11" s="27" t="str">
        <f t="shared" si="6"/>
        <v>06-10월29일(화)수도권 IT 05</v>
      </c>
    </row>
    <row r="12" spans="1:32" ht="30" hidden="1" customHeight="1">
      <c r="A12" s="26" t="s">
        <v>264</v>
      </c>
      <c r="B12" s="23" t="s">
        <v>44</v>
      </c>
      <c r="C12" s="23" t="s">
        <v>45</v>
      </c>
      <c r="D12" s="28" t="s">
        <v>46</v>
      </c>
      <c r="E12" s="23" t="s">
        <v>39</v>
      </c>
      <c r="F12" s="25" t="s">
        <v>701</v>
      </c>
      <c r="G12" s="36" t="s">
        <v>264</v>
      </c>
      <c r="H12" s="36" t="s">
        <v>265</v>
      </c>
      <c r="I12" s="36" t="s">
        <v>266</v>
      </c>
      <c r="J12" s="36" t="s">
        <v>267</v>
      </c>
      <c r="K12" s="41" t="s">
        <v>565</v>
      </c>
      <c r="L12" s="42" t="s">
        <v>556</v>
      </c>
      <c r="M12" s="36" t="s">
        <v>555</v>
      </c>
      <c r="N12" s="36" t="s">
        <v>542</v>
      </c>
      <c r="O12" s="44" t="s">
        <v>579</v>
      </c>
      <c r="P12" s="36" t="s">
        <v>819</v>
      </c>
      <c r="Q12" s="36" t="s">
        <v>832</v>
      </c>
      <c r="R12" s="36" t="str">
        <f t="shared" si="0"/>
        <v>수도권 IT 06</v>
      </c>
      <c r="S12" s="31" t="str">
        <f>TEXT(VLOOKUP(F12, '10.29_IT'!$E$6:$N$108, 10, FALSE), "HH:MM")</f>
        <v>10:40</v>
      </c>
      <c r="T12" s="31" t="str">
        <f t="shared" si="1"/>
        <v>10:55</v>
      </c>
      <c r="U12" s="36"/>
      <c r="V12" s="36" t="s">
        <v>701</v>
      </c>
      <c r="W12" s="33" t="str">
        <f>TEXT(VLOOKUP(F12, '10.29_IT'!$F$5:$N$108, 9, FALSE), "HH:MM")</f>
        <v>11:00</v>
      </c>
      <c r="X12" s="33" t="str">
        <f t="shared" si="2"/>
        <v>11:15</v>
      </c>
      <c r="Y12" s="78" t="str">
        <f t="shared" si="4"/>
        <v>10월29일(화)</v>
      </c>
      <c r="Z12" s="78" t="str">
        <f t="shared" si="5"/>
        <v>1조</v>
      </c>
      <c r="AA12" s="78" t="s">
        <v>701</v>
      </c>
      <c r="AB12" s="78" t="str">
        <f>TEXT(VLOOKUP(F12, '10.29_IT'!$G$6:$N$108, 8, FALSE), "HH:MM")</f>
        <v>11:30</v>
      </c>
      <c r="AC12" s="78" t="str">
        <f t="shared" si="3"/>
        <v>11:50</v>
      </c>
      <c r="AD12" s="26"/>
      <c r="AE12" s="27" t="str">
        <f t="shared" si="7"/>
        <v>07</v>
      </c>
      <c r="AF12" s="27" t="str">
        <f t="shared" si="6"/>
        <v>07-10월29일(화)수도권 IT 06</v>
      </c>
    </row>
    <row r="13" spans="1:32" ht="30" hidden="1" customHeight="1">
      <c r="A13" s="26" t="s">
        <v>268</v>
      </c>
      <c r="B13" s="23" t="s">
        <v>44</v>
      </c>
      <c r="C13" s="23" t="s">
        <v>45</v>
      </c>
      <c r="D13" s="28" t="s">
        <v>46</v>
      </c>
      <c r="E13" s="23" t="s">
        <v>39</v>
      </c>
      <c r="F13" s="25" t="s">
        <v>702</v>
      </c>
      <c r="G13" s="36" t="s">
        <v>268</v>
      </c>
      <c r="H13" s="36" t="s">
        <v>269</v>
      </c>
      <c r="I13" s="36" t="s">
        <v>270</v>
      </c>
      <c r="J13" s="36" t="s">
        <v>271</v>
      </c>
      <c r="K13" s="41" t="s">
        <v>565</v>
      </c>
      <c r="L13" s="42" t="s">
        <v>556</v>
      </c>
      <c r="M13" s="36" t="s">
        <v>555</v>
      </c>
      <c r="N13" s="36" t="s">
        <v>542</v>
      </c>
      <c r="O13" s="44" t="s">
        <v>580</v>
      </c>
      <c r="P13" s="36" t="s">
        <v>819</v>
      </c>
      <c r="Q13" s="36" t="s">
        <v>832</v>
      </c>
      <c r="R13" s="36" t="str">
        <f t="shared" si="0"/>
        <v>수도권 IT 07</v>
      </c>
      <c r="S13" s="31" t="str">
        <f>TEXT(VLOOKUP(F13, '10.29_IT'!$E$6:$N$108, 10, FALSE), "HH:MM")</f>
        <v>11:00</v>
      </c>
      <c r="T13" s="31" t="str">
        <f t="shared" si="1"/>
        <v>11:15</v>
      </c>
      <c r="U13" s="36"/>
      <c r="V13" s="36" t="s">
        <v>702</v>
      </c>
      <c r="W13" s="33" t="str">
        <f>TEXT(VLOOKUP(F13, '10.29_IT'!$F$5:$N$108, 9, FALSE), "HH:MM")</f>
        <v>11:20</v>
      </c>
      <c r="X13" s="33" t="str">
        <f t="shared" si="2"/>
        <v>11:35</v>
      </c>
      <c r="Y13" s="78" t="str">
        <f t="shared" si="4"/>
        <v>10월29일(화)</v>
      </c>
      <c r="Z13" s="78" t="str">
        <f t="shared" si="5"/>
        <v>1조</v>
      </c>
      <c r="AA13" s="78" t="s">
        <v>702</v>
      </c>
      <c r="AB13" s="78" t="str">
        <f>TEXT(VLOOKUP(F13, '10.29_IT'!$G$6:$N$108, 8, FALSE), "HH:MM")</f>
        <v>11:55</v>
      </c>
      <c r="AC13" s="78" t="str">
        <f t="shared" si="3"/>
        <v>12:15</v>
      </c>
      <c r="AD13" s="26"/>
      <c r="AE13" s="27" t="str">
        <f t="shared" si="7"/>
        <v>08</v>
      </c>
      <c r="AF13" s="27" t="str">
        <f t="shared" si="6"/>
        <v>08-10월29일(화)수도권 IT 07</v>
      </c>
    </row>
    <row r="14" spans="1:32" ht="30" hidden="1" customHeight="1">
      <c r="A14" s="26"/>
      <c r="B14" s="23"/>
      <c r="C14" s="23"/>
      <c r="D14" s="28"/>
      <c r="E14" s="23"/>
      <c r="F14" s="25"/>
      <c r="G14" s="36"/>
      <c r="H14" s="36"/>
      <c r="I14" s="36"/>
      <c r="J14" s="36"/>
      <c r="K14" s="41" t="s">
        <v>565</v>
      </c>
      <c r="L14" s="42"/>
      <c r="M14" s="36" t="s">
        <v>555</v>
      </c>
      <c r="N14" s="36"/>
      <c r="O14" s="44"/>
      <c r="P14" s="36"/>
      <c r="Q14" s="36"/>
      <c r="R14" s="36"/>
      <c r="S14" s="31"/>
      <c r="T14" s="31"/>
      <c r="U14" s="36"/>
      <c r="V14" s="36"/>
      <c r="W14" s="33"/>
      <c r="X14" s="33"/>
      <c r="Y14" s="471" t="s">
        <v>859</v>
      </c>
      <c r="Z14" s="472"/>
      <c r="AA14" s="128"/>
      <c r="AB14" s="79" t="str">
        <f>AC13</f>
        <v>12:15</v>
      </c>
      <c r="AC14" s="79" t="str">
        <f>AB15</f>
        <v>13:20</v>
      </c>
      <c r="AD14" s="79"/>
      <c r="AF14" s="27" t="str">
        <f t="shared" si="6"/>
        <v>-점심</v>
      </c>
    </row>
    <row r="15" spans="1:32" ht="30" hidden="1" customHeight="1">
      <c r="A15" s="26" t="s">
        <v>284</v>
      </c>
      <c r="B15" s="23" t="s">
        <v>44</v>
      </c>
      <c r="C15" s="23" t="s">
        <v>45</v>
      </c>
      <c r="D15" s="28" t="s">
        <v>46</v>
      </c>
      <c r="E15" s="23" t="s">
        <v>41</v>
      </c>
      <c r="F15" s="25" t="s">
        <v>710</v>
      </c>
      <c r="G15" s="36" t="s">
        <v>284</v>
      </c>
      <c r="H15" s="36" t="s">
        <v>285</v>
      </c>
      <c r="I15" s="36" t="s">
        <v>286</v>
      </c>
      <c r="J15" s="36" t="s">
        <v>287</v>
      </c>
      <c r="K15" s="41" t="s">
        <v>565</v>
      </c>
      <c r="L15" s="42" t="s">
        <v>557</v>
      </c>
      <c r="M15" s="36" t="s">
        <v>555</v>
      </c>
      <c r="N15" s="36" t="s">
        <v>543</v>
      </c>
      <c r="O15" s="44" t="s">
        <v>588</v>
      </c>
      <c r="P15" s="36" t="s">
        <v>41</v>
      </c>
      <c r="Q15" s="36" t="s">
        <v>832</v>
      </c>
      <c r="R15" s="36" t="str">
        <f t="shared" ref="R15:R30" si="8">F15</f>
        <v>수도권 IT 11</v>
      </c>
      <c r="S15" s="31" t="str">
        <f>TEXT(VLOOKUP(F15, '10.29_IT'!$E$6:$N$108, 10, FALSE), "HH:MM")</f>
        <v>14:00</v>
      </c>
      <c r="T15" s="31" t="str">
        <f t="shared" ref="T15:T30" si="9">TEXT(S15+TIME(0, 15, 0), "HH:MM")</f>
        <v>14:15</v>
      </c>
      <c r="U15" s="36"/>
      <c r="V15" s="36" t="s">
        <v>710</v>
      </c>
      <c r="W15" s="33" t="str">
        <f>TEXT(VLOOKUP(F15, '10.29_IT'!$F$5:$N$108, 9, FALSE), "HH:MM")</f>
        <v>14:20</v>
      </c>
      <c r="X15" s="33" t="str">
        <f t="shared" ref="X15:X30" si="10">TEXT(W15+TIME(0, 15, 0), "HH:MM")</f>
        <v>14:35</v>
      </c>
      <c r="Y15" s="78" t="str">
        <f t="shared" ref="Y15:Y30" si="11">K15</f>
        <v>10월29일(화)</v>
      </c>
      <c r="Z15" s="78" t="str">
        <f t="shared" ref="Z15:Z30" si="12">LEFT(M15, 2)</f>
        <v>1조</v>
      </c>
      <c r="AA15" s="78" t="s">
        <v>710</v>
      </c>
      <c r="AB15" s="78" t="str">
        <f>TEXT(VLOOKUP(F15, '10.29_IT'!$G$6:$N$108, 8, FALSE), "HH:MM")</f>
        <v>13:20</v>
      </c>
      <c r="AC15" s="78" t="str">
        <f t="shared" ref="AC15:AC30" si="13">TEXT(AB15+TIME(0, 20, 0), "HH:MM")</f>
        <v>13:40</v>
      </c>
      <c r="AD15" s="26"/>
      <c r="AE15" s="27" t="str">
        <f>IF(EXACT(G15,G14), "01", TEXT(AE13+1, "00"))</f>
        <v>09</v>
      </c>
      <c r="AF15" s="27" t="str">
        <f t="shared" si="6"/>
        <v>09-10월29일(화)수도권 IT 11</v>
      </c>
    </row>
    <row r="16" spans="1:32" ht="30" hidden="1" customHeight="1">
      <c r="A16" s="26" t="s">
        <v>276</v>
      </c>
      <c r="B16" s="23" t="s">
        <v>44</v>
      </c>
      <c r="C16" s="23" t="s">
        <v>45</v>
      </c>
      <c r="D16" s="28" t="s">
        <v>46</v>
      </c>
      <c r="E16" s="23" t="s">
        <v>39</v>
      </c>
      <c r="F16" s="25" t="s">
        <v>708</v>
      </c>
      <c r="G16" s="36" t="s">
        <v>276</v>
      </c>
      <c r="H16" s="36" t="s">
        <v>277</v>
      </c>
      <c r="I16" s="36" t="s">
        <v>278</v>
      </c>
      <c r="J16" s="36" t="s">
        <v>279</v>
      </c>
      <c r="K16" s="41" t="s">
        <v>565</v>
      </c>
      <c r="L16" s="42" t="s">
        <v>557</v>
      </c>
      <c r="M16" s="36" t="s">
        <v>555</v>
      </c>
      <c r="N16" s="36" t="s">
        <v>543</v>
      </c>
      <c r="O16" s="44" t="s">
        <v>586</v>
      </c>
      <c r="P16" s="36" t="s">
        <v>819</v>
      </c>
      <c r="Q16" s="36" t="s">
        <v>832</v>
      </c>
      <c r="R16" s="36" t="str">
        <f t="shared" si="8"/>
        <v>수도권 IT 09</v>
      </c>
      <c r="S16" s="31" t="str">
        <f>TEXT(VLOOKUP(F16, '10.29_IT'!$E$6:$N$108, 10, FALSE), "HH:MM")</f>
        <v>13:20</v>
      </c>
      <c r="T16" s="31" t="str">
        <f t="shared" si="9"/>
        <v>13:35</v>
      </c>
      <c r="U16" s="36"/>
      <c r="V16" s="36" t="s">
        <v>708</v>
      </c>
      <c r="W16" s="33" t="str">
        <f>TEXT(VLOOKUP(F16, '10.29_IT'!$F$5:$N$108, 9, FALSE), "HH:MM")</f>
        <v>13:40</v>
      </c>
      <c r="X16" s="33" t="str">
        <f t="shared" si="10"/>
        <v>13:55</v>
      </c>
      <c r="Y16" s="78" t="str">
        <f t="shared" si="11"/>
        <v>10월29일(화)</v>
      </c>
      <c r="Z16" s="78" t="str">
        <f t="shared" si="12"/>
        <v>1조</v>
      </c>
      <c r="AA16" s="78" t="s">
        <v>708</v>
      </c>
      <c r="AB16" s="78" t="str">
        <f>TEXT(VLOOKUP(F16, '10.29_IT'!$G$6:$N$108, 8, FALSE), "HH:MM")</f>
        <v>14:10</v>
      </c>
      <c r="AC16" s="78" t="str">
        <f t="shared" si="13"/>
        <v>14:30</v>
      </c>
      <c r="AD16" s="26"/>
      <c r="AE16" s="27" t="str">
        <f t="shared" ref="AE16:AE22" si="14">IF(EXACT(G16,G15), "01", TEXT(AE15+1, "00"))</f>
        <v>10</v>
      </c>
      <c r="AF16" s="27" t="str">
        <f t="shared" si="6"/>
        <v>10-10월29일(화)수도권 IT 09</v>
      </c>
    </row>
    <row r="17" spans="1:32" ht="30" hidden="1" customHeight="1">
      <c r="A17" s="26" t="s">
        <v>280</v>
      </c>
      <c r="B17" s="23" t="s">
        <v>44</v>
      </c>
      <c r="C17" s="23" t="s">
        <v>45</v>
      </c>
      <c r="D17" s="28" t="s">
        <v>46</v>
      </c>
      <c r="E17" s="23" t="s">
        <v>39</v>
      </c>
      <c r="F17" s="25" t="s">
        <v>709</v>
      </c>
      <c r="G17" s="36" t="s">
        <v>280</v>
      </c>
      <c r="H17" s="36" t="s">
        <v>281</v>
      </c>
      <c r="I17" s="36" t="s">
        <v>282</v>
      </c>
      <c r="J17" s="36" t="s">
        <v>283</v>
      </c>
      <c r="K17" s="41" t="s">
        <v>565</v>
      </c>
      <c r="L17" s="42" t="s">
        <v>557</v>
      </c>
      <c r="M17" s="36" t="s">
        <v>555</v>
      </c>
      <c r="N17" s="36" t="s">
        <v>543</v>
      </c>
      <c r="O17" s="44" t="s">
        <v>587</v>
      </c>
      <c r="P17" s="36" t="s">
        <v>819</v>
      </c>
      <c r="Q17" s="36" t="s">
        <v>832</v>
      </c>
      <c r="R17" s="36" t="str">
        <f t="shared" si="8"/>
        <v>수도권 IT 10</v>
      </c>
      <c r="S17" s="31" t="str">
        <f>TEXT(VLOOKUP(F17, '10.29_IT'!$E$6:$N$108, 10, FALSE), "HH:MM")</f>
        <v>13:40</v>
      </c>
      <c r="T17" s="31" t="str">
        <f t="shared" si="9"/>
        <v>13:55</v>
      </c>
      <c r="U17" s="36"/>
      <c r="V17" s="36" t="s">
        <v>709</v>
      </c>
      <c r="W17" s="33" t="str">
        <f>TEXT(VLOOKUP(F17, '10.29_IT'!$F$5:$N$108, 9, FALSE), "HH:MM")</f>
        <v>14:00</v>
      </c>
      <c r="X17" s="33" t="str">
        <f t="shared" si="10"/>
        <v>14:15</v>
      </c>
      <c r="Y17" s="78" t="str">
        <f t="shared" si="11"/>
        <v>10월29일(화)</v>
      </c>
      <c r="Z17" s="78" t="str">
        <f t="shared" si="12"/>
        <v>1조</v>
      </c>
      <c r="AA17" s="78" t="s">
        <v>709</v>
      </c>
      <c r="AB17" s="78" t="str">
        <f>TEXT(VLOOKUP(F17, '10.29_IT'!$G$6:$N$108, 8, FALSE), "HH:MM")</f>
        <v>14:35</v>
      </c>
      <c r="AC17" s="78" t="str">
        <f t="shared" si="13"/>
        <v>14:55</v>
      </c>
      <c r="AD17" s="26"/>
      <c r="AE17" s="27" t="str">
        <f t="shared" si="14"/>
        <v>11</v>
      </c>
      <c r="AF17" s="27" t="str">
        <f t="shared" si="6"/>
        <v>11-10월29일(화)수도권 IT 10</v>
      </c>
    </row>
    <row r="18" spans="1:32" ht="30" hidden="1" customHeight="1">
      <c r="A18" s="26" t="s">
        <v>530</v>
      </c>
      <c r="B18" s="23" t="s">
        <v>56</v>
      </c>
      <c r="C18" s="23" t="s">
        <v>57</v>
      </c>
      <c r="D18" s="28" t="s">
        <v>58</v>
      </c>
      <c r="E18" s="23" t="s">
        <v>41</v>
      </c>
      <c r="F18" s="25" t="s">
        <v>812</v>
      </c>
      <c r="G18" s="36" t="s">
        <v>530</v>
      </c>
      <c r="H18" s="36" t="s">
        <v>531</v>
      </c>
      <c r="I18" s="36" t="s">
        <v>532</v>
      </c>
      <c r="J18" s="36" t="s">
        <v>533</v>
      </c>
      <c r="K18" s="41" t="s">
        <v>565</v>
      </c>
      <c r="L18" s="42" t="s">
        <v>558</v>
      </c>
      <c r="M18" s="36" t="s">
        <v>555</v>
      </c>
      <c r="N18" s="36" t="s">
        <v>17</v>
      </c>
      <c r="O18" s="44" t="s">
        <v>600</v>
      </c>
      <c r="P18" s="36" t="s">
        <v>821</v>
      </c>
      <c r="Q18" s="36" t="s">
        <v>832</v>
      </c>
      <c r="R18" s="36" t="str">
        <f t="shared" si="8"/>
        <v>고교IT 04</v>
      </c>
      <c r="S18" s="31" t="str">
        <f>TEXT(VLOOKUP(F18, '10.29_IT'!$E$6:$N$108, 10, FALSE), "HH:MM")</f>
        <v>15:45</v>
      </c>
      <c r="T18" s="31" t="str">
        <f t="shared" si="9"/>
        <v>16:00</v>
      </c>
      <c r="U18" s="36"/>
      <c r="V18" s="36" t="s">
        <v>812</v>
      </c>
      <c r="W18" s="33" t="str">
        <f>TEXT(VLOOKUP(F18, '10.29_IT'!$F$5:$N$108, 9, FALSE), "HH:MM")</f>
        <v>16:05</v>
      </c>
      <c r="X18" s="33" t="str">
        <f t="shared" si="10"/>
        <v>16:20</v>
      </c>
      <c r="Y18" s="78" t="str">
        <f t="shared" si="11"/>
        <v>10월29일(화)</v>
      </c>
      <c r="Z18" s="78" t="str">
        <f t="shared" si="12"/>
        <v>1조</v>
      </c>
      <c r="AA18" s="78" t="s">
        <v>812</v>
      </c>
      <c r="AB18" s="78" t="str">
        <f>TEXT(VLOOKUP(F18, '10.29_IT'!$G$6:$N$108, 8, FALSE), "HH:MM")</f>
        <v>15:05</v>
      </c>
      <c r="AC18" s="78" t="str">
        <f t="shared" si="13"/>
        <v>15:25</v>
      </c>
      <c r="AD18" s="26"/>
      <c r="AE18" s="27" t="str">
        <f t="shared" si="14"/>
        <v>12</v>
      </c>
      <c r="AF18" s="27" t="str">
        <f t="shared" si="6"/>
        <v>12-10월29일(화)고교IT 04</v>
      </c>
    </row>
    <row r="19" spans="1:32" ht="30" hidden="1" customHeight="1">
      <c r="A19" s="26" t="s">
        <v>518</v>
      </c>
      <c r="B19" s="23" t="s">
        <v>56</v>
      </c>
      <c r="C19" s="23" t="s">
        <v>57</v>
      </c>
      <c r="D19" s="28" t="s">
        <v>58</v>
      </c>
      <c r="E19" s="23" t="s">
        <v>39</v>
      </c>
      <c r="F19" s="25" t="s">
        <v>719</v>
      </c>
      <c r="G19" s="36" t="s">
        <v>518</v>
      </c>
      <c r="H19" s="36" t="s">
        <v>519</v>
      </c>
      <c r="I19" s="36" t="s">
        <v>520</v>
      </c>
      <c r="J19" s="36" t="s">
        <v>521</v>
      </c>
      <c r="K19" s="41" t="s">
        <v>565</v>
      </c>
      <c r="L19" s="42" t="s">
        <v>558</v>
      </c>
      <c r="M19" s="36" t="s">
        <v>555</v>
      </c>
      <c r="N19" s="36" t="s">
        <v>17</v>
      </c>
      <c r="O19" s="44" t="s">
        <v>597</v>
      </c>
      <c r="P19" s="36" t="s">
        <v>39</v>
      </c>
      <c r="Q19" s="36" t="s">
        <v>832</v>
      </c>
      <c r="R19" s="36" t="str">
        <f t="shared" si="8"/>
        <v>고교IT 01</v>
      </c>
      <c r="S19" s="31" t="str">
        <f>TEXT(VLOOKUP(F19, '10.29_IT'!$E$6:$N$108, 10, FALSE), "HH:MM")</f>
        <v>14:45</v>
      </c>
      <c r="T19" s="31" t="str">
        <f t="shared" si="9"/>
        <v>15:00</v>
      </c>
      <c r="U19" s="36"/>
      <c r="V19" s="36" t="s">
        <v>719</v>
      </c>
      <c r="W19" s="33" t="str">
        <f>TEXT(VLOOKUP(F19, '10.29_IT'!$F$5:$N$108, 9, FALSE), "HH:MM")</f>
        <v>15:05</v>
      </c>
      <c r="X19" s="33" t="str">
        <f t="shared" si="10"/>
        <v>15:20</v>
      </c>
      <c r="Y19" s="78" t="str">
        <f t="shared" si="11"/>
        <v>10월29일(화)</v>
      </c>
      <c r="Z19" s="78" t="str">
        <f t="shared" si="12"/>
        <v>1조</v>
      </c>
      <c r="AA19" s="78" t="s">
        <v>719</v>
      </c>
      <c r="AB19" s="78" t="str">
        <f>TEXT(VLOOKUP(F19, '10.29_IT'!$G$6:$N$108, 8, FALSE), "HH:MM")</f>
        <v>15:30</v>
      </c>
      <c r="AC19" s="78" t="str">
        <f t="shared" si="13"/>
        <v>15:50</v>
      </c>
      <c r="AD19" s="26"/>
      <c r="AE19" s="27" t="str">
        <f t="shared" si="14"/>
        <v>13</v>
      </c>
      <c r="AF19" s="27" t="str">
        <f t="shared" si="6"/>
        <v>13-10월29일(화)고교IT 01</v>
      </c>
    </row>
    <row r="20" spans="1:32" ht="30" hidden="1" customHeight="1">
      <c r="A20" s="26" t="s">
        <v>522</v>
      </c>
      <c r="B20" s="23" t="s">
        <v>56</v>
      </c>
      <c r="C20" s="23" t="s">
        <v>57</v>
      </c>
      <c r="D20" s="28" t="s">
        <v>58</v>
      </c>
      <c r="E20" s="23" t="s">
        <v>39</v>
      </c>
      <c r="F20" s="25" t="s">
        <v>810</v>
      </c>
      <c r="G20" s="36" t="s">
        <v>522</v>
      </c>
      <c r="H20" s="36" t="s">
        <v>523</v>
      </c>
      <c r="I20" s="36" t="s">
        <v>524</v>
      </c>
      <c r="J20" s="36" t="s">
        <v>525</v>
      </c>
      <c r="K20" s="41" t="s">
        <v>565</v>
      </c>
      <c r="L20" s="42" t="s">
        <v>558</v>
      </c>
      <c r="M20" s="36" t="s">
        <v>555</v>
      </c>
      <c r="N20" s="36" t="s">
        <v>17</v>
      </c>
      <c r="O20" s="44" t="s">
        <v>598</v>
      </c>
      <c r="P20" s="36" t="s">
        <v>39</v>
      </c>
      <c r="Q20" s="36" t="s">
        <v>832</v>
      </c>
      <c r="R20" s="36" t="str">
        <f t="shared" si="8"/>
        <v>고교IT 02</v>
      </c>
      <c r="S20" s="31" t="str">
        <f>TEXT(VLOOKUP(F20, '10.29_IT'!$E$6:$N$108, 10, FALSE), "HH:MM")</f>
        <v>15:05</v>
      </c>
      <c r="T20" s="31" t="str">
        <f t="shared" si="9"/>
        <v>15:20</v>
      </c>
      <c r="U20" s="36"/>
      <c r="V20" s="36" t="s">
        <v>810</v>
      </c>
      <c r="W20" s="33" t="str">
        <f>TEXT(VLOOKUP(F20, '10.29_IT'!$F$5:$N$108, 9, FALSE), "HH:MM")</f>
        <v>15:25</v>
      </c>
      <c r="X20" s="33" t="str">
        <f t="shared" si="10"/>
        <v>15:40</v>
      </c>
      <c r="Y20" s="78" t="str">
        <f t="shared" si="11"/>
        <v>10월29일(화)</v>
      </c>
      <c r="Z20" s="78" t="str">
        <f t="shared" si="12"/>
        <v>1조</v>
      </c>
      <c r="AA20" s="78" t="s">
        <v>810</v>
      </c>
      <c r="AB20" s="78" t="str">
        <f>TEXT(VLOOKUP(F20, '10.29_IT'!$G$6:$N$108, 8, FALSE), "HH:MM")</f>
        <v>15:55</v>
      </c>
      <c r="AC20" s="78" t="str">
        <f t="shared" si="13"/>
        <v>16:15</v>
      </c>
      <c r="AD20" s="26"/>
      <c r="AE20" s="27" t="str">
        <f t="shared" si="14"/>
        <v>14</v>
      </c>
      <c r="AF20" s="27" t="str">
        <f t="shared" si="6"/>
        <v>14-10월29일(화)고교IT 02</v>
      </c>
    </row>
    <row r="21" spans="1:32" ht="30" hidden="1" customHeight="1">
      <c r="A21" s="26" t="s">
        <v>526</v>
      </c>
      <c r="B21" s="23" t="s">
        <v>56</v>
      </c>
      <c r="C21" s="23" t="s">
        <v>57</v>
      </c>
      <c r="D21" s="28" t="s">
        <v>58</v>
      </c>
      <c r="E21" s="23" t="s">
        <v>39</v>
      </c>
      <c r="F21" s="25" t="s">
        <v>811</v>
      </c>
      <c r="G21" s="36" t="s">
        <v>526</v>
      </c>
      <c r="H21" s="36" t="s">
        <v>527</v>
      </c>
      <c r="I21" s="36" t="s">
        <v>528</v>
      </c>
      <c r="J21" s="36" t="s">
        <v>529</v>
      </c>
      <c r="K21" s="41" t="s">
        <v>565</v>
      </c>
      <c r="L21" s="42" t="s">
        <v>558</v>
      </c>
      <c r="M21" s="36" t="s">
        <v>555</v>
      </c>
      <c r="N21" s="36" t="s">
        <v>17</v>
      </c>
      <c r="O21" s="44" t="s">
        <v>599</v>
      </c>
      <c r="P21" s="36" t="s">
        <v>824</v>
      </c>
      <c r="Q21" s="36" t="s">
        <v>832</v>
      </c>
      <c r="R21" s="36" t="str">
        <f t="shared" si="8"/>
        <v>고교IT 03</v>
      </c>
      <c r="S21" s="31" t="str">
        <f>TEXT(VLOOKUP(F21, '10.29_IT'!$E$6:$N$108, 10, FALSE), "HH:MM")</f>
        <v>15:25</v>
      </c>
      <c r="T21" s="31" t="str">
        <f t="shared" si="9"/>
        <v>15:40</v>
      </c>
      <c r="U21" s="36"/>
      <c r="V21" s="36" t="s">
        <v>811</v>
      </c>
      <c r="W21" s="33" t="str">
        <f>TEXT(VLOOKUP(F21, '10.29_IT'!$F$5:$N$108, 9, FALSE), "HH:MM")</f>
        <v>15:45</v>
      </c>
      <c r="X21" s="33" t="str">
        <f t="shared" si="10"/>
        <v>16:00</v>
      </c>
      <c r="Y21" s="78" t="str">
        <f t="shared" si="11"/>
        <v>10월29일(화)</v>
      </c>
      <c r="Z21" s="78" t="str">
        <f t="shared" si="12"/>
        <v>1조</v>
      </c>
      <c r="AA21" s="78" t="s">
        <v>811</v>
      </c>
      <c r="AB21" s="78" t="str">
        <f>TEXT(VLOOKUP(F21, '10.29_IT'!$G$6:$N$108, 8, FALSE), "HH:MM")</f>
        <v>16:20</v>
      </c>
      <c r="AC21" s="78" t="str">
        <f t="shared" si="13"/>
        <v>16:40</v>
      </c>
      <c r="AD21" s="26"/>
      <c r="AE21" s="27" t="str">
        <f t="shared" si="14"/>
        <v>15</v>
      </c>
      <c r="AF21" s="27" t="str">
        <f t="shared" si="6"/>
        <v>15-10월29일(화)고교IT 03</v>
      </c>
    </row>
    <row r="22" spans="1:32" ht="30" hidden="1" customHeight="1">
      <c r="A22" s="26" t="s">
        <v>534</v>
      </c>
      <c r="B22" s="23" t="s">
        <v>56</v>
      </c>
      <c r="C22" s="23" t="s">
        <v>57</v>
      </c>
      <c r="D22" s="28" t="s">
        <v>58</v>
      </c>
      <c r="E22" s="23" t="s">
        <v>41</v>
      </c>
      <c r="F22" s="25" t="s">
        <v>813</v>
      </c>
      <c r="G22" s="36" t="s">
        <v>534</v>
      </c>
      <c r="H22" s="36" t="s">
        <v>535</v>
      </c>
      <c r="I22" s="36" t="s">
        <v>536</v>
      </c>
      <c r="J22" s="36" t="s">
        <v>537</v>
      </c>
      <c r="K22" s="41" t="s">
        <v>565</v>
      </c>
      <c r="L22" s="42" t="s">
        <v>558</v>
      </c>
      <c r="M22" s="36" t="s">
        <v>555</v>
      </c>
      <c r="N22" s="36" t="s">
        <v>17</v>
      </c>
      <c r="O22" s="44" t="s">
        <v>601</v>
      </c>
      <c r="P22" s="36" t="s">
        <v>41</v>
      </c>
      <c r="Q22" s="36" t="s">
        <v>832</v>
      </c>
      <c r="R22" s="36" t="str">
        <f t="shared" si="8"/>
        <v>고교IT 05</v>
      </c>
      <c r="S22" s="31" t="str">
        <f>TEXT(VLOOKUP(F22, '10.29_IT'!$E$6:$N$108, 10, FALSE), "HH:MM")</f>
        <v>16:05</v>
      </c>
      <c r="T22" s="31" t="str">
        <f t="shared" si="9"/>
        <v>16:20</v>
      </c>
      <c r="U22" s="36"/>
      <c r="V22" s="36" t="s">
        <v>813</v>
      </c>
      <c r="W22" s="33" t="str">
        <f>TEXT(VLOOKUP(F22, '10.29_IT'!$F$5:$N$108, 9, FALSE), "HH:MM")</f>
        <v>16:25</v>
      </c>
      <c r="X22" s="33" t="str">
        <f t="shared" si="10"/>
        <v>16:40</v>
      </c>
      <c r="Y22" s="78" t="str">
        <f t="shared" si="11"/>
        <v>10월29일(화)</v>
      </c>
      <c r="Z22" s="78" t="str">
        <f t="shared" si="12"/>
        <v>1조</v>
      </c>
      <c r="AA22" s="78" t="s">
        <v>813</v>
      </c>
      <c r="AB22" s="78" t="str">
        <f>TEXT(VLOOKUP(F22, '10.29_IT'!$G$6:$N$108, 8, FALSE), "HH:MM")</f>
        <v>16:45</v>
      </c>
      <c r="AC22" s="78" t="str">
        <f t="shared" si="13"/>
        <v>17:05</v>
      </c>
      <c r="AD22" s="26"/>
      <c r="AE22" s="27" t="str">
        <f t="shared" si="14"/>
        <v>16</v>
      </c>
      <c r="AF22" s="27" t="str">
        <f t="shared" si="6"/>
        <v>16-10월29일(화)고교IT 05</v>
      </c>
    </row>
    <row r="23" spans="1:32" ht="29.1" hidden="1" customHeight="1">
      <c r="A23" s="26" t="s">
        <v>176</v>
      </c>
      <c r="B23" s="23" t="s">
        <v>42</v>
      </c>
      <c r="C23" s="23" t="s">
        <v>43</v>
      </c>
      <c r="D23" s="28" t="s">
        <v>40</v>
      </c>
      <c r="E23" s="23" t="s">
        <v>39</v>
      </c>
      <c r="F23" s="25" t="s">
        <v>724</v>
      </c>
      <c r="G23" s="36" t="s">
        <v>176</v>
      </c>
      <c r="H23" s="36" t="s">
        <v>177</v>
      </c>
      <c r="I23" s="36" t="s">
        <v>178</v>
      </c>
      <c r="J23" s="36" t="s">
        <v>179</v>
      </c>
      <c r="K23" s="31" t="s">
        <v>566</v>
      </c>
      <c r="L23" s="37" t="s">
        <v>554</v>
      </c>
      <c r="M23" s="36" t="s">
        <v>546</v>
      </c>
      <c r="N23" s="36" t="s">
        <v>541</v>
      </c>
      <c r="O23" s="44" t="s">
        <v>606</v>
      </c>
      <c r="P23" s="36" t="s">
        <v>39</v>
      </c>
      <c r="Q23" s="36" t="s">
        <v>832</v>
      </c>
      <c r="R23" s="36" t="str">
        <f t="shared" si="8"/>
        <v>수도권 경영 03</v>
      </c>
      <c r="S23" s="31" t="str">
        <f>TEXT(VLOOKUP(F23, '10.30_일반경영'!$E$6:$N$99, 10, FALSE), "HH:MM")</f>
        <v>09:40</v>
      </c>
      <c r="T23" s="31" t="str">
        <f t="shared" si="9"/>
        <v>09:55</v>
      </c>
      <c r="U23" s="36"/>
      <c r="V23" s="36" t="s">
        <v>724</v>
      </c>
      <c r="W23" s="33" t="str">
        <f>TEXT(VLOOKUP(F23, '10.30_일반경영'!$F$6:$N$105, 9, FALSE), "HH:MM")</f>
        <v>10:00</v>
      </c>
      <c r="X23" s="33" t="str">
        <f t="shared" si="10"/>
        <v>10:15</v>
      </c>
      <c r="Y23" s="78" t="str">
        <f t="shared" si="11"/>
        <v>10월30일(수)</v>
      </c>
      <c r="Z23" s="78" t="str">
        <f t="shared" si="12"/>
        <v>1조</v>
      </c>
      <c r="AA23" s="78" t="s">
        <v>724</v>
      </c>
      <c r="AB23" s="78" t="str">
        <f>TEXT(VLOOKUP(F23, '10.30_일반경영'!$G$6:$N$112, 8, FALSE), "HH:MM")</f>
        <v>09:00</v>
      </c>
      <c r="AC23" s="78" t="str">
        <f t="shared" si="13"/>
        <v>09:20</v>
      </c>
      <c r="AD23" s="26"/>
      <c r="AE23" s="83" t="s">
        <v>867</v>
      </c>
      <c r="AF23" s="27" t="str">
        <f t="shared" si="6"/>
        <v>01-10월30일(수)수도권 경영 03</v>
      </c>
    </row>
    <row r="24" spans="1:32" ht="29.1" hidden="1" customHeight="1">
      <c r="A24" s="26" t="s">
        <v>180</v>
      </c>
      <c r="B24" s="23" t="s">
        <v>42</v>
      </c>
      <c r="C24" s="23" t="s">
        <v>43</v>
      </c>
      <c r="D24" s="28" t="s">
        <v>40</v>
      </c>
      <c r="E24" s="23" t="s">
        <v>39</v>
      </c>
      <c r="F24" s="25" t="s">
        <v>725</v>
      </c>
      <c r="G24" s="36" t="s">
        <v>180</v>
      </c>
      <c r="H24" s="36" t="s">
        <v>181</v>
      </c>
      <c r="I24" s="36" t="s">
        <v>182</v>
      </c>
      <c r="J24" s="36" t="s">
        <v>183</v>
      </c>
      <c r="K24" s="31" t="s">
        <v>566</v>
      </c>
      <c r="L24" s="37" t="s">
        <v>554</v>
      </c>
      <c r="M24" s="36" t="s">
        <v>546</v>
      </c>
      <c r="N24" s="36" t="s">
        <v>541</v>
      </c>
      <c r="O24" s="44" t="s">
        <v>607</v>
      </c>
      <c r="P24" s="36" t="s">
        <v>39</v>
      </c>
      <c r="Q24" s="36" t="s">
        <v>832</v>
      </c>
      <c r="R24" s="36" t="str">
        <f t="shared" si="8"/>
        <v>수도권 경영 04</v>
      </c>
      <c r="S24" s="31" t="str">
        <f>TEXT(VLOOKUP(F24, '10.30_일반경영'!$E$6:$N$99, 10, FALSE), "HH:MM")</f>
        <v>10:00</v>
      </c>
      <c r="T24" s="31" t="str">
        <f t="shared" si="9"/>
        <v>10:15</v>
      </c>
      <c r="U24" s="36"/>
      <c r="V24" s="36" t="s">
        <v>725</v>
      </c>
      <c r="W24" s="33" t="str">
        <f>TEXT(VLOOKUP(F24, '10.30_일반경영'!$F$6:$N$105, 9, FALSE), "HH:MM")</f>
        <v>10:20</v>
      </c>
      <c r="X24" s="33" t="str">
        <f t="shared" si="10"/>
        <v>10:35</v>
      </c>
      <c r="Y24" s="78" t="str">
        <f t="shared" si="11"/>
        <v>10월30일(수)</v>
      </c>
      <c r="Z24" s="78" t="str">
        <f t="shared" si="12"/>
        <v>1조</v>
      </c>
      <c r="AA24" s="78" t="s">
        <v>725</v>
      </c>
      <c r="AB24" s="78" t="str">
        <f>TEXT(VLOOKUP(F24, '10.30_일반경영'!$G$6:$N$112, 8, FALSE), "HH:MM")</f>
        <v>09:25</v>
      </c>
      <c r="AC24" s="78" t="str">
        <f t="shared" si="13"/>
        <v>09:45</v>
      </c>
      <c r="AD24" s="26"/>
      <c r="AE24" s="27" t="str">
        <f>IF(EXACT(G24,G23), "01", TEXT(AE23+1, "00"))</f>
        <v>02</v>
      </c>
      <c r="AF24" s="27" t="str">
        <f t="shared" si="6"/>
        <v>02-10월30일(수)수도권 경영 04</v>
      </c>
    </row>
    <row r="25" spans="1:32" ht="29.1" hidden="1" customHeight="1">
      <c r="A25" s="26" t="s">
        <v>168</v>
      </c>
      <c r="B25" s="23" t="s">
        <v>42</v>
      </c>
      <c r="C25" s="23" t="s">
        <v>43</v>
      </c>
      <c r="D25" s="28" t="s">
        <v>40</v>
      </c>
      <c r="E25" s="23" t="s">
        <v>39</v>
      </c>
      <c r="F25" s="25" t="s">
        <v>722</v>
      </c>
      <c r="G25" s="36" t="s">
        <v>168</v>
      </c>
      <c r="H25" s="36" t="s">
        <v>169</v>
      </c>
      <c r="I25" s="36" t="s">
        <v>170</v>
      </c>
      <c r="J25" s="36" t="s">
        <v>171</v>
      </c>
      <c r="K25" s="31" t="s">
        <v>566</v>
      </c>
      <c r="L25" s="37" t="s">
        <v>554</v>
      </c>
      <c r="M25" s="36" t="s">
        <v>546</v>
      </c>
      <c r="N25" s="36" t="s">
        <v>541</v>
      </c>
      <c r="O25" s="44" t="s">
        <v>604</v>
      </c>
      <c r="P25" s="36" t="s">
        <v>39</v>
      </c>
      <c r="Q25" s="36" t="s">
        <v>832</v>
      </c>
      <c r="R25" s="36" t="str">
        <f t="shared" si="8"/>
        <v>수도권 경영 01</v>
      </c>
      <c r="S25" s="31" t="str">
        <f>TEXT(VLOOKUP(F25, '10.30_일반경영'!$E$6:$N$99, 10, FALSE), "HH:MM")</f>
        <v>09:00</v>
      </c>
      <c r="T25" s="31" t="str">
        <f t="shared" si="9"/>
        <v>09:15</v>
      </c>
      <c r="U25" s="36"/>
      <c r="V25" s="36" t="s">
        <v>722</v>
      </c>
      <c r="W25" s="33" t="str">
        <f>TEXT(VLOOKUP(F25, '10.30_일반경영'!$F$6:$N$105, 9, FALSE), "HH:MM")</f>
        <v>09:20</v>
      </c>
      <c r="X25" s="33" t="str">
        <f t="shared" si="10"/>
        <v>09:35</v>
      </c>
      <c r="Y25" s="78" t="str">
        <f t="shared" si="11"/>
        <v>10월30일(수)</v>
      </c>
      <c r="Z25" s="78" t="str">
        <f t="shared" si="12"/>
        <v>1조</v>
      </c>
      <c r="AA25" s="78" t="s">
        <v>722</v>
      </c>
      <c r="AB25" s="78" t="str">
        <f>TEXT(VLOOKUP(F25, '10.30_일반경영'!$G$6:$N$112, 8, FALSE), "HH:MM")</f>
        <v>09:50</v>
      </c>
      <c r="AC25" s="78" t="str">
        <f t="shared" si="13"/>
        <v>10:10</v>
      </c>
      <c r="AD25" s="26"/>
      <c r="AE25" s="27" t="str">
        <f t="shared" ref="AE25:AE88" si="15">IF(EXACT(G25,G24), "01", TEXT(AE24+1, "00"))</f>
        <v>03</v>
      </c>
      <c r="AF25" s="27" t="str">
        <f t="shared" si="6"/>
        <v>03-10월30일(수)수도권 경영 01</v>
      </c>
    </row>
    <row r="26" spans="1:32" ht="29.1" hidden="1" customHeight="1">
      <c r="A26" s="26" t="s">
        <v>172</v>
      </c>
      <c r="B26" s="23" t="s">
        <v>42</v>
      </c>
      <c r="C26" s="23" t="s">
        <v>43</v>
      </c>
      <c r="D26" s="28" t="s">
        <v>40</v>
      </c>
      <c r="E26" s="23" t="s">
        <v>39</v>
      </c>
      <c r="F26" s="25" t="s">
        <v>723</v>
      </c>
      <c r="G26" s="36" t="s">
        <v>172</v>
      </c>
      <c r="H26" s="36" t="s">
        <v>173</v>
      </c>
      <c r="I26" s="36" t="s">
        <v>174</v>
      </c>
      <c r="J26" s="36" t="s">
        <v>175</v>
      </c>
      <c r="K26" s="31" t="s">
        <v>566</v>
      </c>
      <c r="L26" s="37" t="s">
        <v>554</v>
      </c>
      <c r="M26" s="36" t="s">
        <v>546</v>
      </c>
      <c r="N26" s="36" t="s">
        <v>541</v>
      </c>
      <c r="O26" s="44" t="s">
        <v>605</v>
      </c>
      <c r="P26" s="36" t="s">
        <v>39</v>
      </c>
      <c r="Q26" s="36" t="s">
        <v>832</v>
      </c>
      <c r="R26" s="36" t="str">
        <f t="shared" si="8"/>
        <v>수도권 경영 02</v>
      </c>
      <c r="S26" s="31" t="str">
        <f>TEXT(VLOOKUP(F26, '10.30_일반경영'!$E$6:$N$99, 10, FALSE), "HH:MM")</f>
        <v>09:20</v>
      </c>
      <c r="T26" s="31" t="str">
        <f t="shared" si="9"/>
        <v>09:35</v>
      </c>
      <c r="U26" s="36"/>
      <c r="V26" s="36" t="s">
        <v>723</v>
      </c>
      <c r="W26" s="33" t="str">
        <f>TEXT(VLOOKUP(F26, '10.30_일반경영'!$F$6:$N$105, 9, FALSE), "HH:MM")</f>
        <v>09:40</v>
      </c>
      <c r="X26" s="33" t="str">
        <f t="shared" si="10"/>
        <v>09:55</v>
      </c>
      <c r="Y26" s="78" t="str">
        <f t="shared" si="11"/>
        <v>10월30일(수)</v>
      </c>
      <c r="Z26" s="78" t="str">
        <f t="shared" si="12"/>
        <v>1조</v>
      </c>
      <c r="AA26" s="78" t="s">
        <v>723</v>
      </c>
      <c r="AB26" s="78" t="str">
        <f>TEXT(VLOOKUP(F26, '10.30_일반경영'!$G$6:$N$112, 8, FALSE), "HH:MM")</f>
        <v>10:15</v>
      </c>
      <c r="AC26" s="78" t="str">
        <f t="shared" si="13"/>
        <v>10:35</v>
      </c>
      <c r="AD26" s="26"/>
      <c r="AE26" s="27" t="str">
        <f t="shared" si="15"/>
        <v>04</v>
      </c>
      <c r="AF26" s="27" t="str">
        <f t="shared" si="6"/>
        <v>04-10월30일(수)수도권 경영 02</v>
      </c>
    </row>
    <row r="27" spans="1:32" ht="29.1" hidden="1" customHeight="1">
      <c r="A27" s="26" t="s">
        <v>196</v>
      </c>
      <c r="B27" s="23" t="s">
        <v>42</v>
      </c>
      <c r="C27" s="23" t="s">
        <v>43</v>
      </c>
      <c r="D27" s="28" t="s">
        <v>40</v>
      </c>
      <c r="E27" s="23" t="s">
        <v>39</v>
      </c>
      <c r="F27" s="25" t="s">
        <v>733</v>
      </c>
      <c r="G27" s="36" t="s">
        <v>196</v>
      </c>
      <c r="H27" s="36" t="s">
        <v>197</v>
      </c>
      <c r="I27" s="36" t="s">
        <v>198</v>
      </c>
      <c r="J27" s="36" t="s">
        <v>199</v>
      </c>
      <c r="K27" s="31" t="s">
        <v>566</v>
      </c>
      <c r="L27" s="37" t="s">
        <v>556</v>
      </c>
      <c r="M27" s="36" t="s">
        <v>546</v>
      </c>
      <c r="N27" s="36" t="s">
        <v>542</v>
      </c>
      <c r="O27" s="44" t="s">
        <v>615</v>
      </c>
      <c r="P27" s="36" t="s">
        <v>39</v>
      </c>
      <c r="Q27" s="36" t="s">
        <v>832</v>
      </c>
      <c r="R27" s="36" t="str">
        <f t="shared" si="8"/>
        <v>수도권 경영 08</v>
      </c>
      <c r="S27" s="31" t="str">
        <f>TEXT(VLOOKUP(F27, '10.30_일반경영'!$E$6:$N$99, 10, FALSE), "HH:MM")</f>
        <v>11:20</v>
      </c>
      <c r="T27" s="31" t="str">
        <f t="shared" si="9"/>
        <v>11:35</v>
      </c>
      <c r="U27" s="36"/>
      <c r="V27" s="36" t="s">
        <v>733</v>
      </c>
      <c r="W27" s="33" t="str">
        <f>TEXT(VLOOKUP(F27, '10.30_일반경영'!$F$6:$N$105, 9, FALSE), "HH:MM")</f>
        <v>11:40</v>
      </c>
      <c r="X27" s="33" t="str">
        <f t="shared" si="10"/>
        <v>11:55</v>
      </c>
      <c r="Y27" s="78" t="str">
        <f t="shared" si="11"/>
        <v>10월30일(수)</v>
      </c>
      <c r="Z27" s="78" t="str">
        <f t="shared" si="12"/>
        <v>1조</v>
      </c>
      <c r="AA27" s="78" t="s">
        <v>733</v>
      </c>
      <c r="AB27" s="78" t="str">
        <f>TEXT(VLOOKUP(F27, '10.30_일반경영'!$G$6:$N$112, 8, FALSE), "HH:MM")</f>
        <v>10:40</v>
      </c>
      <c r="AC27" s="78" t="str">
        <f t="shared" si="13"/>
        <v>11:00</v>
      </c>
      <c r="AD27" s="26"/>
      <c r="AE27" s="27" t="str">
        <f t="shared" si="15"/>
        <v>05</v>
      </c>
      <c r="AF27" s="27" t="str">
        <f t="shared" si="6"/>
        <v>05-10월30일(수)수도권 경영 08</v>
      </c>
    </row>
    <row r="28" spans="1:32" ht="29.1" hidden="1" customHeight="1">
      <c r="A28" s="26" t="s">
        <v>184</v>
      </c>
      <c r="B28" s="23" t="s">
        <v>42</v>
      </c>
      <c r="C28" s="23" t="s">
        <v>43</v>
      </c>
      <c r="D28" s="28" t="s">
        <v>40</v>
      </c>
      <c r="E28" s="23" t="s">
        <v>39</v>
      </c>
      <c r="F28" s="25" t="s">
        <v>730</v>
      </c>
      <c r="G28" s="36" t="s">
        <v>184</v>
      </c>
      <c r="H28" s="36" t="s">
        <v>185</v>
      </c>
      <c r="I28" s="36" t="s">
        <v>186</v>
      </c>
      <c r="J28" s="36" t="s">
        <v>187</v>
      </c>
      <c r="K28" s="31" t="s">
        <v>566</v>
      </c>
      <c r="L28" s="37" t="s">
        <v>556</v>
      </c>
      <c r="M28" s="36" t="s">
        <v>546</v>
      </c>
      <c r="N28" s="36" t="s">
        <v>542</v>
      </c>
      <c r="O28" s="44" t="s">
        <v>612</v>
      </c>
      <c r="P28" s="36" t="s">
        <v>39</v>
      </c>
      <c r="Q28" s="36" t="s">
        <v>832</v>
      </c>
      <c r="R28" s="36" t="str">
        <f t="shared" si="8"/>
        <v>수도권 경영 05</v>
      </c>
      <c r="S28" s="31" t="str">
        <f>TEXT(VLOOKUP(F28, '10.30_일반경영'!$E$6:$N$99, 10, FALSE), "HH:MM")</f>
        <v>10:20</v>
      </c>
      <c r="T28" s="31" t="str">
        <f t="shared" si="9"/>
        <v>10:35</v>
      </c>
      <c r="U28" s="36"/>
      <c r="V28" s="36" t="s">
        <v>730</v>
      </c>
      <c r="W28" s="33" t="str">
        <f>TEXT(VLOOKUP(F28, '10.30_일반경영'!$F$6:$N$105, 9, FALSE), "HH:MM")</f>
        <v>10:40</v>
      </c>
      <c r="X28" s="33" t="str">
        <f t="shared" si="10"/>
        <v>10:55</v>
      </c>
      <c r="Y28" s="78" t="str">
        <f t="shared" si="11"/>
        <v>10월30일(수)</v>
      </c>
      <c r="Z28" s="78" t="str">
        <f t="shared" si="12"/>
        <v>1조</v>
      </c>
      <c r="AA28" s="78" t="s">
        <v>730</v>
      </c>
      <c r="AB28" s="78" t="str">
        <f>TEXT(VLOOKUP(F28, '10.30_일반경영'!$G$6:$N$112, 8, FALSE), "HH:MM")</f>
        <v>11:05</v>
      </c>
      <c r="AC28" s="78" t="str">
        <f t="shared" si="13"/>
        <v>11:25</v>
      </c>
      <c r="AD28" s="26"/>
      <c r="AE28" s="27" t="str">
        <f t="shared" si="15"/>
        <v>06</v>
      </c>
      <c r="AF28" s="27" t="str">
        <f t="shared" si="6"/>
        <v>06-10월30일(수)수도권 경영 05</v>
      </c>
    </row>
    <row r="29" spans="1:32" ht="29.1" hidden="1" customHeight="1">
      <c r="A29" s="26" t="s">
        <v>188</v>
      </c>
      <c r="B29" s="23" t="s">
        <v>42</v>
      </c>
      <c r="C29" s="23" t="s">
        <v>43</v>
      </c>
      <c r="D29" s="28" t="s">
        <v>40</v>
      </c>
      <c r="E29" s="23" t="s">
        <v>39</v>
      </c>
      <c r="F29" s="25" t="s">
        <v>731</v>
      </c>
      <c r="G29" s="36" t="s">
        <v>188</v>
      </c>
      <c r="H29" s="36" t="s">
        <v>189</v>
      </c>
      <c r="I29" s="36" t="s">
        <v>190</v>
      </c>
      <c r="J29" s="36" t="s">
        <v>191</v>
      </c>
      <c r="K29" s="31" t="s">
        <v>566</v>
      </c>
      <c r="L29" s="37" t="s">
        <v>556</v>
      </c>
      <c r="M29" s="36" t="s">
        <v>546</v>
      </c>
      <c r="N29" s="36" t="s">
        <v>542</v>
      </c>
      <c r="O29" s="44" t="s">
        <v>613</v>
      </c>
      <c r="P29" s="36" t="s">
        <v>39</v>
      </c>
      <c r="Q29" s="36" t="s">
        <v>832</v>
      </c>
      <c r="R29" s="36" t="str">
        <f t="shared" si="8"/>
        <v>수도권 경영 06</v>
      </c>
      <c r="S29" s="31" t="str">
        <f>TEXT(VLOOKUP(F29, '10.30_일반경영'!$E$6:$N$99, 10, FALSE), "HH:MM")</f>
        <v>10:40</v>
      </c>
      <c r="T29" s="31" t="str">
        <f t="shared" si="9"/>
        <v>10:55</v>
      </c>
      <c r="U29" s="36"/>
      <c r="V29" s="36" t="s">
        <v>731</v>
      </c>
      <c r="W29" s="33" t="str">
        <f>TEXT(VLOOKUP(F29, '10.30_일반경영'!$F$6:$N$105, 9, FALSE), "HH:MM")</f>
        <v>11:00</v>
      </c>
      <c r="X29" s="33" t="str">
        <f t="shared" si="10"/>
        <v>11:15</v>
      </c>
      <c r="Y29" s="78" t="str">
        <f t="shared" si="11"/>
        <v>10월30일(수)</v>
      </c>
      <c r="Z29" s="78" t="str">
        <f t="shared" si="12"/>
        <v>1조</v>
      </c>
      <c r="AA29" s="78" t="s">
        <v>731</v>
      </c>
      <c r="AB29" s="78" t="str">
        <f>TEXT(VLOOKUP(F29, '10.30_일반경영'!$G$6:$N$112, 8, FALSE), "HH:MM")</f>
        <v>11:30</v>
      </c>
      <c r="AC29" s="78" t="str">
        <f t="shared" si="13"/>
        <v>11:50</v>
      </c>
      <c r="AD29" s="26"/>
      <c r="AE29" s="27" t="str">
        <f t="shared" si="15"/>
        <v>07</v>
      </c>
      <c r="AF29" s="27" t="str">
        <f t="shared" si="6"/>
        <v>07-10월30일(수)수도권 경영 06</v>
      </c>
    </row>
    <row r="30" spans="1:32" ht="29.1" hidden="1" customHeight="1">
      <c r="A30" s="26" t="s">
        <v>192</v>
      </c>
      <c r="B30" s="23" t="s">
        <v>42</v>
      </c>
      <c r="C30" s="23" t="s">
        <v>43</v>
      </c>
      <c r="D30" s="28" t="s">
        <v>40</v>
      </c>
      <c r="E30" s="23" t="s">
        <v>39</v>
      </c>
      <c r="F30" s="25" t="s">
        <v>732</v>
      </c>
      <c r="G30" s="36" t="s">
        <v>192</v>
      </c>
      <c r="H30" s="36" t="s">
        <v>193</v>
      </c>
      <c r="I30" s="36" t="s">
        <v>194</v>
      </c>
      <c r="J30" s="36" t="s">
        <v>195</v>
      </c>
      <c r="K30" s="31" t="s">
        <v>566</v>
      </c>
      <c r="L30" s="37" t="s">
        <v>556</v>
      </c>
      <c r="M30" s="36" t="s">
        <v>546</v>
      </c>
      <c r="N30" s="36" t="s">
        <v>542</v>
      </c>
      <c r="O30" s="44" t="s">
        <v>614</v>
      </c>
      <c r="P30" s="36" t="s">
        <v>39</v>
      </c>
      <c r="Q30" s="36" t="s">
        <v>832</v>
      </c>
      <c r="R30" s="36" t="str">
        <f t="shared" si="8"/>
        <v>수도권 경영 07</v>
      </c>
      <c r="S30" s="31" t="str">
        <f>TEXT(VLOOKUP(F30, '10.30_일반경영'!$E$6:$N$99, 10, FALSE), "HH:MM")</f>
        <v>11:00</v>
      </c>
      <c r="T30" s="31" t="str">
        <f t="shared" si="9"/>
        <v>11:15</v>
      </c>
      <c r="U30" s="36"/>
      <c r="V30" s="36" t="s">
        <v>732</v>
      </c>
      <c r="W30" s="33" t="str">
        <f>TEXT(VLOOKUP(F30, '10.30_일반경영'!$F$6:$N$105, 9, FALSE), "HH:MM")</f>
        <v>11:20</v>
      </c>
      <c r="X30" s="33" t="str">
        <f t="shared" si="10"/>
        <v>11:35</v>
      </c>
      <c r="Y30" s="78" t="str">
        <f t="shared" si="11"/>
        <v>10월30일(수)</v>
      </c>
      <c r="Z30" s="78" t="str">
        <f t="shared" si="12"/>
        <v>1조</v>
      </c>
      <c r="AA30" s="78" t="s">
        <v>732</v>
      </c>
      <c r="AB30" s="78" t="str">
        <f>TEXT(VLOOKUP(F30, '10.30_일반경영'!$G$6:$N$112, 8, FALSE), "HH:MM")</f>
        <v>11:55</v>
      </c>
      <c r="AC30" s="78" t="str">
        <f t="shared" si="13"/>
        <v>12:15</v>
      </c>
      <c r="AD30" s="26"/>
      <c r="AE30" s="27" t="str">
        <f t="shared" si="15"/>
        <v>08</v>
      </c>
      <c r="AF30" s="27" t="str">
        <f t="shared" si="6"/>
        <v>08-10월30일(수)수도권 경영 07</v>
      </c>
    </row>
    <row r="31" spans="1:32" ht="29.1" hidden="1" customHeight="1">
      <c r="A31" s="26"/>
      <c r="B31" s="23"/>
      <c r="C31" s="23"/>
      <c r="D31" s="28"/>
      <c r="E31" s="23"/>
      <c r="F31" s="25"/>
      <c r="G31" s="36"/>
      <c r="H31" s="36"/>
      <c r="I31" s="36"/>
      <c r="J31" s="36"/>
      <c r="K31" s="31" t="s">
        <v>566</v>
      </c>
      <c r="L31" s="42"/>
      <c r="M31" s="36" t="s">
        <v>546</v>
      </c>
      <c r="N31" s="36"/>
      <c r="O31" s="44"/>
      <c r="P31" s="36"/>
      <c r="Q31" s="36"/>
      <c r="R31" s="36"/>
      <c r="S31" s="31"/>
      <c r="T31" s="31"/>
      <c r="U31" s="36"/>
      <c r="V31" s="36"/>
      <c r="W31" s="33"/>
      <c r="X31" s="33"/>
      <c r="Y31" s="471" t="s">
        <v>859</v>
      </c>
      <c r="Z31" s="472"/>
      <c r="AA31" s="128"/>
      <c r="AB31" s="79" t="str">
        <f>AC30</f>
        <v>12:15</v>
      </c>
      <c r="AC31" s="79" t="str">
        <f>AB32</f>
        <v>13:10</v>
      </c>
      <c r="AD31" s="79"/>
      <c r="AF31" s="27" t="str">
        <f t="shared" si="6"/>
        <v>-점심</v>
      </c>
    </row>
    <row r="32" spans="1:32" ht="29.1" hidden="1" customHeight="1">
      <c r="A32" s="26" t="s">
        <v>208</v>
      </c>
      <c r="B32" s="23" t="s">
        <v>42</v>
      </c>
      <c r="C32" s="23" t="s">
        <v>43</v>
      </c>
      <c r="D32" s="28" t="s">
        <v>40</v>
      </c>
      <c r="E32" s="23" t="s">
        <v>39</v>
      </c>
      <c r="F32" s="25" t="s">
        <v>740</v>
      </c>
      <c r="G32" s="36" t="s">
        <v>208</v>
      </c>
      <c r="H32" s="36" t="s">
        <v>209</v>
      </c>
      <c r="I32" s="36" t="s">
        <v>210</v>
      </c>
      <c r="J32" s="36" t="s">
        <v>211</v>
      </c>
      <c r="K32" s="31" t="s">
        <v>566</v>
      </c>
      <c r="L32" s="37" t="s">
        <v>560</v>
      </c>
      <c r="M32" s="36" t="s">
        <v>546</v>
      </c>
      <c r="N32" s="36" t="s">
        <v>543</v>
      </c>
      <c r="O32" s="44" t="s">
        <v>622</v>
      </c>
      <c r="P32" s="36" t="s">
        <v>39</v>
      </c>
      <c r="Q32" s="36" t="s">
        <v>832</v>
      </c>
      <c r="R32" s="36" t="str">
        <f t="shared" ref="R32:R50" si="16">F32</f>
        <v>수도권 경영 11</v>
      </c>
      <c r="S32" s="31" t="str">
        <f>TEXT(VLOOKUP(F32, '10.30_일반경영'!$E$6:$N$99, 10, FALSE), "HH:MM")</f>
        <v>13:50</v>
      </c>
      <c r="T32" s="31" t="str">
        <f t="shared" ref="T32:T50" si="17">TEXT(S32+TIME(0, 15, 0), "HH:MM")</f>
        <v>14:05</v>
      </c>
      <c r="U32" s="36"/>
      <c r="V32" s="36" t="s">
        <v>740</v>
      </c>
      <c r="W32" s="33" t="str">
        <f>TEXT(VLOOKUP(F32, '10.30_일반경영'!$F$6:$N$105, 9, FALSE), "HH:MM")</f>
        <v>14:10</v>
      </c>
      <c r="X32" s="33" t="str">
        <f t="shared" ref="X32:X50" si="18">TEXT(W32+TIME(0, 15, 0), "HH:MM")</f>
        <v>14:25</v>
      </c>
      <c r="Y32" s="78" t="str">
        <f t="shared" ref="Y32:Y50" si="19">K32</f>
        <v>10월30일(수)</v>
      </c>
      <c r="Z32" s="78" t="str">
        <f t="shared" ref="Z32:Z50" si="20">LEFT(M32, 2)</f>
        <v>1조</v>
      </c>
      <c r="AA32" s="78" t="s">
        <v>740</v>
      </c>
      <c r="AB32" s="78" t="str">
        <f>TEXT(VLOOKUP(F32, '10.30_일반경영'!$G$6:$N$112, 8, FALSE), "HH:MM")</f>
        <v>13:10</v>
      </c>
      <c r="AC32" s="78" t="str">
        <f t="shared" ref="AC32:AC50" si="21">TEXT(AB32+TIME(0, 20, 0), "HH:MM")</f>
        <v>13:30</v>
      </c>
      <c r="AD32" s="26"/>
      <c r="AE32" s="27" t="str">
        <f>IF(EXACT(G32,G31), "01", TEXT(AE30+1, "00"))</f>
        <v>09</v>
      </c>
      <c r="AF32" s="27" t="str">
        <f t="shared" si="6"/>
        <v>09-10월30일(수)수도권 경영 11</v>
      </c>
    </row>
    <row r="33" spans="1:32" ht="29.1" hidden="1" customHeight="1">
      <c r="A33" s="26" t="s">
        <v>212</v>
      </c>
      <c r="B33" s="23" t="s">
        <v>42</v>
      </c>
      <c r="C33" s="23" t="s">
        <v>43</v>
      </c>
      <c r="D33" s="28" t="s">
        <v>40</v>
      </c>
      <c r="E33" s="23" t="s">
        <v>39</v>
      </c>
      <c r="F33" s="25" t="s">
        <v>741</v>
      </c>
      <c r="G33" s="36" t="s">
        <v>212</v>
      </c>
      <c r="H33" s="36" t="s">
        <v>213</v>
      </c>
      <c r="I33" s="36" t="s">
        <v>214</v>
      </c>
      <c r="J33" s="36" t="s">
        <v>215</v>
      </c>
      <c r="K33" s="31" t="s">
        <v>566</v>
      </c>
      <c r="L33" s="37" t="s">
        <v>560</v>
      </c>
      <c r="M33" s="36" t="s">
        <v>546</v>
      </c>
      <c r="N33" s="36" t="s">
        <v>543</v>
      </c>
      <c r="O33" s="44" t="s">
        <v>623</v>
      </c>
      <c r="P33" s="36" t="s">
        <v>39</v>
      </c>
      <c r="Q33" s="36" t="s">
        <v>832</v>
      </c>
      <c r="R33" s="36" t="str">
        <f t="shared" si="16"/>
        <v>수도권 경영 12</v>
      </c>
      <c r="S33" s="31" t="str">
        <f>TEXT(VLOOKUP(F33, '10.30_일반경영'!$E$6:$N$99, 10, FALSE), "HH:MM")</f>
        <v>14:10</v>
      </c>
      <c r="T33" s="31" t="str">
        <f t="shared" si="17"/>
        <v>14:25</v>
      </c>
      <c r="U33" s="36"/>
      <c r="V33" s="36" t="s">
        <v>741</v>
      </c>
      <c r="W33" s="33" t="str">
        <f>TEXT(VLOOKUP(F33, '10.30_일반경영'!$F$6:$N$105, 9, FALSE), "HH:MM")</f>
        <v>14:30</v>
      </c>
      <c r="X33" s="33" t="str">
        <f t="shared" si="18"/>
        <v>14:45</v>
      </c>
      <c r="Y33" s="78" t="str">
        <f t="shared" si="19"/>
        <v>10월30일(수)</v>
      </c>
      <c r="Z33" s="78" t="str">
        <f t="shared" si="20"/>
        <v>1조</v>
      </c>
      <c r="AA33" s="78" t="s">
        <v>741</v>
      </c>
      <c r="AB33" s="78" t="str">
        <f>TEXT(VLOOKUP(F33, '10.30_일반경영'!$G$6:$N$112, 8, FALSE), "HH:MM")</f>
        <v>13:35</v>
      </c>
      <c r="AC33" s="78" t="str">
        <f t="shared" si="21"/>
        <v>13:55</v>
      </c>
      <c r="AD33" s="26"/>
      <c r="AE33" s="27" t="str">
        <f t="shared" si="15"/>
        <v>10</v>
      </c>
      <c r="AF33" s="27" t="str">
        <f t="shared" si="6"/>
        <v>10-10월30일(수)수도권 경영 12</v>
      </c>
    </row>
    <row r="34" spans="1:32" ht="29.1" hidden="1" customHeight="1">
      <c r="A34" s="26" t="s">
        <v>200</v>
      </c>
      <c r="B34" s="23" t="s">
        <v>42</v>
      </c>
      <c r="C34" s="23" t="s">
        <v>43</v>
      </c>
      <c r="D34" s="28" t="s">
        <v>40</v>
      </c>
      <c r="E34" s="23" t="s">
        <v>39</v>
      </c>
      <c r="F34" s="25" t="s">
        <v>738</v>
      </c>
      <c r="G34" s="36" t="s">
        <v>200</v>
      </c>
      <c r="H34" s="36" t="s">
        <v>201</v>
      </c>
      <c r="I34" s="36" t="s">
        <v>202</v>
      </c>
      <c r="J34" s="36" t="s">
        <v>203</v>
      </c>
      <c r="K34" s="31" t="s">
        <v>566</v>
      </c>
      <c r="L34" s="37" t="s">
        <v>560</v>
      </c>
      <c r="M34" s="36" t="s">
        <v>546</v>
      </c>
      <c r="N34" s="36" t="s">
        <v>543</v>
      </c>
      <c r="O34" s="44" t="s">
        <v>620</v>
      </c>
      <c r="P34" s="36" t="s">
        <v>39</v>
      </c>
      <c r="Q34" s="36" t="s">
        <v>832</v>
      </c>
      <c r="R34" s="36" t="str">
        <f t="shared" si="16"/>
        <v>수도권 경영 09</v>
      </c>
      <c r="S34" s="31" t="str">
        <f>TEXT(VLOOKUP(F34, '10.30_일반경영'!$E$6:$N$99, 10, FALSE), "HH:MM")</f>
        <v>13:10</v>
      </c>
      <c r="T34" s="31" t="str">
        <f t="shared" si="17"/>
        <v>13:25</v>
      </c>
      <c r="U34" s="36"/>
      <c r="V34" s="36" t="s">
        <v>738</v>
      </c>
      <c r="W34" s="33" t="str">
        <f>TEXT(VLOOKUP(F34, '10.30_일반경영'!$F$6:$N$105, 9, FALSE), "HH:MM")</f>
        <v>13:30</v>
      </c>
      <c r="X34" s="33" t="str">
        <f t="shared" si="18"/>
        <v>13:45</v>
      </c>
      <c r="Y34" s="78" t="str">
        <f t="shared" si="19"/>
        <v>10월30일(수)</v>
      </c>
      <c r="Z34" s="78" t="str">
        <f t="shared" si="20"/>
        <v>1조</v>
      </c>
      <c r="AA34" s="78" t="s">
        <v>738</v>
      </c>
      <c r="AB34" s="78" t="str">
        <f>TEXT(VLOOKUP(F34, '10.30_일반경영'!$G$6:$N$112, 8, FALSE), "HH:MM")</f>
        <v>14:00</v>
      </c>
      <c r="AC34" s="78" t="str">
        <f t="shared" si="21"/>
        <v>14:20</v>
      </c>
      <c r="AD34" s="26"/>
      <c r="AE34" s="27" t="str">
        <f t="shared" si="15"/>
        <v>11</v>
      </c>
      <c r="AF34" s="27" t="str">
        <f t="shared" si="6"/>
        <v>11-10월30일(수)수도권 경영 09</v>
      </c>
    </row>
    <row r="35" spans="1:32" ht="29.1" hidden="1" customHeight="1">
      <c r="A35" s="26" t="s">
        <v>204</v>
      </c>
      <c r="B35" s="23" t="s">
        <v>42</v>
      </c>
      <c r="C35" s="23" t="s">
        <v>43</v>
      </c>
      <c r="D35" s="28" t="s">
        <v>40</v>
      </c>
      <c r="E35" s="23" t="s">
        <v>39</v>
      </c>
      <c r="F35" s="25" t="s">
        <v>739</v>
      </c>
      <c r="G35" s="36" t="s">
        <v>204</v>
      </c>
      <c r="H35" s="36" t="s">
        <v>205</v>
      </c>
      <c r="I35" s="36" t="s">
        <v>206</v>
      </c>
      <c r="J35" s="36" t="s">
        <v>207</v>
      </c>
      <c r="K35" s="31" t="s">
        <v>566</v>
      </c>
      <c r="L35" s="37" t="s">
        <v>560</v>
      </c>
      <c r="M35" s="36" t="s">
        <v>546</v>
      </c>
      <c r="N35" s="36" t="s">
        <v>543</v>
      </c>
      <c r="O35" s="44" t="s">
        <v>621</v>
      </c>
      <c r="P35" s="36" t="s">
        <v>39</v>
      </c>
      <c r="Q35" s="36" t="s">
        <v>832</v>
      </c>
      <c r="R35" s="36" t="str">
        <f t="shared" si="16"/>
        <v>수도권 경영 10</v>
      </c>
      <c r="S35" s="31" t="str">
        <f>TEXT(VLOOKUP(F35, '10.30_일반경영'!$E$6:$N$99, 10, FALSE), "HH:MM")</f>
        <v>13:30</v>
      </c>
      <c r="T35" s="31" t="str">
        <f t="shared" si="17"/>
        <v>13:45</v>
      </c>
      <c r="U35" s="36"/>
      <c r="V35" s="36" t="s">
        <v>739</v>
      </c>
      <c r="W35" s="33" t="str">
        <f>TEXT(VLOOKUP(F35, '10.30_일반경영'!$F$6:$N$105, 9, FALSE), "HH:MM")</f>
        <v>13:50</v>
      </c>
      <c r="X35" s="33" t="str">
        <f t="shared" si="18"/>
        <v>14:05</v>
      </c>
      <c r="Y35" s="78" t="str">
        <f t="shared" si="19"/>
        <v>10월30일(수)</v>
      </c>
      <c r="Z35" s="78" t="str">
        <f t="shared" si="20"/>
        <v>1조</v>
      </c>
      <c r="AA35" s="78" t="s">
        <v>739</v>
      </c>
      <c r="AB35" s="78" t="str">
        <f>TEXT(VLOOKUP(F35, '10.30_일반경영'!$G$6:$N$112, 8, FALSE), "HH:MM")</f>
        <v>14:25</v>
      </c>
      <c r="AC35" s="78" t="str">
        <f t="shared" si="21"/>
        <v>14:45</v>
      </c>
      <c r="AD35" s="26"/>
      <c r="AE35" s="27" t="str">
        <f t="shared" si="15"/>
        <v>12</v>
      </c>
      <c r="AF35" s="27" t="str">
        <f t="shared" si="6"/>
        <v>12-10월30일(수)수도권 경영 10</v>
      </c>
    </row>
    <row r="36" spans="1:32" ht="29.1" hidden="1" customHeight="1">
      <c r="A36" s="26" t="s">
        <v>228</v>
      </c>
      <c r="B36" s="23" t="s">
        <v>42</v>
      </c>
      <c r="C36" s="23" t="s">
        <v>43</v>
      </c>
      <c r="D36" s="28" t="s">
        <v>40</v>
      </c>
      <c r="E36" s="23" t="s">
        <v>39</v>
      </c>
      <c r="F36" s="25" t="s">
        <v>749</v>
      </c>
      <c r="G36" s="36" t="s">
        <v>228</v>
      </c>
      <c r="H36" s="36" t="s">
        <v>229</v>
      </c>
      <c r="I36" s="36" t="s">
        <v>230</v>
      </c>
      <c r="J36" s="36" t="s">
        <v>231</v>
      </c>
      <c r="K36" s="31" t="s">
        <v>566</v>
      </c>
      <c r="L36" s="37" t="s">
        <v>561</v>
      </c>
      <c r="M36" s="36" t="s">
        <v>546</v>
      </c>
      <c r="N36" s="36" t="s">
        <v>544</v>
      </c>
      <c r="O36" s="44" t="s">
        <v>631</v>
      </c>
      <c r="P36" s="36" t="s">
        <v>826</v>
      </c>
      <c r="Q36" s="36" t="s">
        <v>832</v>
      </c>
      <c r="R36" s="36" t="str">
        <f t="shared" si="16"/>
        <v>수도권 경영 16</v>
      </c>
      <c r="S36" s="31" t="str">
        <f>TEXT(VLOOKUP(F36, '10.30_일반경영'!$E$6:$N$99, 10, FALSE), "HH:MM")</f>
        <v>15:30</v>
      </c>
      <c r="T36" s="31" t="str">
        <f t="shared" si="17"/>
        <v>15:45</v>
      </c>
      <c r="U36" s="36"/>
      <c r="V36" s="36" t="s">
        <v>749</v>
      </c>
      <c r="W36" s="33" t="str">
        <f>TEXT(VLOOKUP(F36, '10.30_일반경영'!$F$6:$N$105, 9, FALSE), "HH:MM")</f>
        <v>15:50</v>
      </c>
      <c r="X36" s="33" t="str">
        <f t="shared" si="18"/>
        <v>16:05</v>
      </c>
      <c r="Y36" s="78" t="str">
        <f t="shared" si="19"/>
        <v>10월30일(수)</v>
      </c>
      <c r="Z36" s="78" t="str">
        <f t="shared" si="20"/>
        <v>1조</v>
      </c>
      <c r="AA36" s="78" t="s">
        <v>749</v>
      </c>
      <c r="AB36" s="78" t="str">
        <f>TEXT(VLOOKUP(F36, '10.30_일반경영'!$G$6:$N$112, 8, FALSE), "HH:MM")</f>
        <v>14:50</v>
      </c>
      <c r="AC36" s="78" t="str">
        <f t="shared" si="21"/>
        <v>15:10</v>
      </c>
      <c r="AD36" s="26"/>
      <c r="AE36" s="27" t="str">
        <f t="shared" si="15"/>
        <v>13</v>
      </c>
      <c r="AF36" s="27" t="str">
        <f t="shared" si="6"/>
        <v>13-10월30일(수)수도권 경영 16</v>
      </c>
    </row>
    <row r="37" spans="1:32" ht="29.1" hidden="1" customHeight="1">
      <c r="A37" s="26" t="s">
        <v>216</v>
      </c>
      <c r="B37" s="23" t="s">
        <v>42</v>
      </c>
      <c r="C37" s="23" t="s">
        <v>43</v>
      </c>
      <c r="D37" s="28" t="s">
        <v>40</v>
      </c>
      <c r="E37" s="23" t="s">
        <v>39</v>
      </c>
      <c r="F37" s="25" t="s">
        <v>746</v>
      </c>
      <c r="G37" s="36" t="s">
        <v>216</v>
      </c>
      <c r="H37" s="36" t="s">
        <v>217</v>
      </c>
      <c r="I37" s="36" t="s">
        <v>218</v>
      </c>
      <c r="J37" s="36" t="s">
        <v>219</v>
      </c>
      <c r="K37" s="31" t="s">
        <v>566</v>
      </c>
      <c r="L37" s="37" t="s">
        <v>561</v>
      </c>
      <c r="M37" s="36" t="s">
        <v>546</v>
      </c>
      <c r="N37" s="36" t="s">
        <v>544</v>
      </c>
      <c r="O37" s="44" t="s">
        <v>628</v>
      </c>
      <c r="P37" s="36" t="s">
        <v>39</v>
      </c>
      <c r="Q37" s="36" t="s">
        <v>832</v>
      </c>
      <c r="R37" s="36" t="str">
        <f t="shared" si="16"/>
        <v>수도권 경영 13</v>
      </c>
      <c r="S37" s="31" t="str">
        <f>TEXT(VLOOKUP(F37, '10.30_일반경영'!$E$6:$N$99, 10, FALSE), "HH:MM")</f>
        <v>14:30</v>
      </c>
      <c r="T37" s="31" t="str">
        <f t="shared" si="17"/>
        <v>14:45</v>
      </c>
      <c r="U37" s="36"/>
      <c r="V37" s="36" t="s">
        <v>746</v>
      </c>
      <c r="W37" s="33" t="str">
        <f>TEXT(VLOOKUP(F37, '10.30_일반경영'!$F$6:$N$105, 9, FALSE), "HH:MM")</f>
        <v>14:50</v>
      </c>
      <c r="X37" s="33" t="str">
        <f t="shared" si="18"/>
        <v>15:05</v>
      </c>
      <c r="Y37" s="78" t="str">
        <f t="shared" si="19"/>
        <v>10월30일(수)</v>
      </c>
      <c r="Z37" s="78" t="str">
        <f t="shared" si="20"/>
        <v>1조</v>
      </c>
      <c r="AA37" s="78" t="s">
        <v>746</v>
      </c>
      <c r="AB37" s="78" t="str">
        <f>TEXT(VLOOKUP(F37, '10.30_일반경영'!$G$6:$N$112, 8, FALSE), "HH:MM")</f>
        <v>15:15</v>
      </c>
      <c r="AC37" s="78" t="str">
        <f t="shared" si="21"/>
        <v>15:35</v>
      </c>
      <c r="AD37" s="26"/>
      <c r="AE37" s="27" t="str">
        <f t="shared" si="15"/>
        <v>14</v>
      </c>
      <c r="AF37" s="27" t="str">
        <f t="shared" si="6"/>
        <v>14-10월30일(수)수도권 경영 13</v>
      </c>
    </row>
    <row r="38" spans="1:32" ht="29.1" hidden="1" customHeight="1">
      <c r="A38" s="26" t="s">
        <v>220</v>
      </c>
      <c r="B38" s="23" t="s">
        <v>42</v>
      </c>
      <c r="C38" s="23" t="s">
        <v>43</v>
      </c>
      <c r="D38" s="28" t="s">
        <v>40</v>
      </c>
      <c r="E38" s="23" t="s">
        <v>39</v>
      </c>
      <c r="F38" s="25" t="s">
        <v>747</v>
      </c>
      <c r="G38" s="36" t="s">
        <v>220</v>
      </c>
      <c r="H38" s="36" t="s">
        <v>221</v>
      </c>
      <c r="I38" s="36" t="s">
        <v>222</v>
      </c>
      <c r="J38" s="36" t="s">
        <v>223</v>
      </c>
      <c r="K38" s="31" t="s">
        <v>566</v>
      </c>
      <c r="L38" s="37" t="s">
        <v>561</v>
      </c>
      <c r="M38" s="36" t="s">
        <v>546</v>
      </c>
      <c r="N38" s="36" t="s">
        <v>544</v>
      </c>
      <c r="O38" s="44" t="s">
        <v>629</v>
      </c>
      <c r="P38" s="36" t="s">
        <v>819</v>
      </c>
      <c r="Q38" s="36" t="s">
        <v>832</v>
      </c>
      <c r="R38" s="36" t="str">
        <f t="shared" si="16"/>
        <v>수도권 경영 14</v>
      </c>
      <c r="S38" s="31" t="str">
        <f>TEXT(VLOOKUP(F38, '10.30_일반경영'!$E$6:$N$99, 10, FALSE), "HH:MM")</f>
        <v>14:50</v>
      </c>
      <c r="T38" s="31" t="str">
        <f t="shared" si="17"/>
        <v>15:05</v>
      </c>
      <c r="U38" s="36"/>
      <c r="V38" s="36" t="s">
        <v>747</v>
      </c>
      <c r="W38" s="33" t="str">
        <f>TEXT(VLOOKUP(F38, '10.30_일반경영'!$F$6:$N$105, 9, FALSE), "HH:MM")</f>
        <v>15:10</v>
      </c>
      <c r="X38" s="33" t="str">
        <f t="shared" si="18"/>
        <v>15:25</v>
      </c>
      <c r="Y38" s="78" t="str">
        <f t="shared" si="19"/>
        <v>10월30일(수)</v>
      </c>
      <c r="Z38" s="78" t="str">
        <f t="shared" si="20"/>
        <v>1조</v>
      </c>
      <c r="AA38" s="78" t="s">
        <v>747</v>
      </c>
      <c r="AB38" s="78" t="str">
        <f>TEXT(VLOOKUP(F38, '10.30_일반경영'!$G$6:$N$112, 8, FALSE), "HH:MM")</f>
        <v>15:40</v>
      </c>
      <c r="AC38" s="78" t="str">
        <f t="shared" si="21"/>
        <v>16:00</v>
      </c>
      <c r="AD38" s="26"/>
      <c r="AE38" s="27" t="str">
        <f t="shared" si="15"/>
        <v>15</v>
      </c>
      <c r="AF38" s="27" t="str">
        <f t="shared" si="6"/>
        <v>15-10월30일(수)수도권 경영 14</v>
      </c>
    </row>
    <row r="39" spans="1:32" ht="29.1" hidden="1" customHeight="1">
      <c r="A39" s="26" t="s">
        <v>224</v>
      </c>
      <c r="B39" s="23" t="s">
        <v>42</v>
      </c>
      <c r="C39" s="23" t="s">
        <v>43</v>
      </c>
      <c r="D39" s="28" t="s">
        <v>40</v>
      </c>
      <c r="E39" s="23" t="s">
        <v>39</v>
      </c>
      <c r="F39" s="25" t="s">
        <v>748</v>
      </c>
      <c r="G39" s="36" t="s">
        <v>224</v>
      </c>
      <c r="H39" s="36" t="s">
        <v>225</v>
      </c>
      <c r="I39" s="36" t="s">
        <v>226</v>
      </c>
      <c r="J39" s="36" t="s">
        <v>227</v>
      </c>
      <c r="K39" s="31" t="s">
        <v>566</v>
      </c>
      <c r="L39" s="37" t="s">
        <v>561</v>
      </c>
      <c r="M39" s="36" t="s">
        <v>546</v>
      </c>
      <c r="N39" s="36" t="s">
        <v>544</v>
      </c>
      <c r="O39" s="44" t="s">
        <v>630</v>
      </c>
      <c r="P39" s="36" t="s">
        <v>819</v>
      </c>
      <c r="Q39" s="36" t="s">
        <v>832</v>
      </c>
      <c r="R39" s="36" t="str">
        <f t="shared" si="16"/>
        <v>수도권 경영 15</v>
      </c>
      <c r="S39" s="31" t="str">
        <f>TEXT(VLOOKUP(F39, '10.30_일반경영'!$E$6:$N$99, 10, FALSE), "HH:MM")</f>
        <v>15:10</v>
      </c>
      <c r="T39" s="31" t="str">
        <f t="shared" si="17"/>
        <v>15:25</v>
      </c>
      <c r="U39" s="36"/>
      <c r="V39" s="36" t="s">
        <v>748</v>
      </c>
      <c r="W39" s="33" t="str">
        <f>TEXT(VLOOKUP(F39, '10.30_일반경영'!$F$6:$N$105, 9, FALSE), "HH:MM")</f>
        <v>15:30</v>
      </c>
      <c r="X39" s="33" t="str">
        <f t="shared" si="18"/>
        <v>15:45</v>
      </c>
      <c r="Y39" s="78" t="str">
        <f t="shared" si="19"/>
        <v>10월30일(수)</v>
      </c>
      <c r="Z39" s="78" t="str">
        <f t="shared" si="20"/>
        <v>1조</v>
      </c>
      <c r="AA39" s="78" t="s">
        <v>748</v>
      </c>
      <c r="AB39" s="78" t="str">
        <f>TEXT(VLOOKUP(F39, '10.30_일반경영'!$G$6:$N$112, 8, FALSE), "HH:MM")</f>
        <v>16:05</v>
      </c>
      <c r="AC39" s="78" t="str">
        <f t="shared" si="21"/>
        <v>16:25</v>
      </c>
      <c r="AD39" s="26"/>
      <c r="AE39" s="27" t="str">
        <f t="shared" si="15"/>
        <v>16</v>
      </c>
      <c r="AF39" s="27" t="str">
        <f t="shared" si="6"/>
        <v>16-10월30일(수)수도권 경영 15</v>
      </c>
    </row>
    <row r="40" spans="1:32" ht="29.1" hidden="1" customHeight="1">
      <c r="A40" s="26" t="s">
        <v>232</v>
      </c>
      <c r="B40" s="23" t="s">
        <v>42</v>
      </c>
      <c r="C40" s="23" t="s">
        <v>43</v>
      </c>
      <c r="D40" s="28" t="s">
        <v>40</v>
      </c>
      <c r="E40" s="23" t="s">
        <v>39</v>
      </c>
      <c r="F40" s="25" t="s">
        <v>754</v>
      </c>
      <c r="G40" s="36" t="s">
        <v>232</v>
      </c>
      <c r="H40" s="36" t="s">
        <v>233</v>
      </c>
      <c r="I40" s="36" t="s">
        <v>234</v>
      </c>
      <c r="J40" s="36" t="s">
        <v>235</v>
      </c>
      <c r="K40" s="31" t="s">
        <v>566</v>
      </c>
      <c r="L40" s="37" t="s">
        <v>562</v>
      </c>
      <c r="M40" s="36" t="s">
        <v>546</v>
      </c>
      <c r="N40" s="36" t="s">
        <v>545</v>
      </c>
      <c r="O40" s="44" t="s">
        <v>636</v>
      </c>
      <c r="P40" s="36" t="s">
        <v>823</v>
      </c>
      <c r="Q40" s="36" t="s">
        <v>832</v>
      </c>
      <c r="R40" s="36" t="str">
        <f t="shared" si="16"/>
        <v>수도권 경영 17</v>
      </c>
      <c r="S40" s="31" t="str">
        <f>TEXT(VLOOKUP(F40, '10.30_일반경영'!$E$6:$N$99, 10, FALSE), "HH:MM")</f>
        <v>15:50</v>
      </c>
      <c r="T40" s="31" t="str">
        <f t="shared" si="17"/>
        <v>16:05</v>
      </c>
      <c r="U40" s="36"/>
      <c r="V40" s="36" t="s">
        <v>754</v>
      </c>
      <c r="W40" s="33" t="str">
        <f>TEXT(VLOOKUP(F40, '10.30_일반경영'!$F$6:$N$105, 9, FALSE), "HH:MM")</f>
        <v>16:10</v>
      </c>
      <c r="X40" s="33" t="str">
        <f t="shared" si="18"/>
        <v>16:25</v>
      </c>
      <c r="Y40" s="78" t="str">
        <f t="shared" si="19"/>
        <v>10월30일(수)</v>
      </c>
      <c r="Z40" s="78" t="str">
        <f t="shared" si="20"/>
        <v>1조</v>
      </c>
      <c r="AA40" s="78" t="s">
        <v>754</v>
      </c>
      <c r="AB40" s="78" t="str">
        <f>TEXT(VLOOKUP(F40, '10.30_일반경영'!$G$6:$N$112, 8, FALSE), "HH:MM")</f>
        <v>16:30</v>
      </c>
      <c r="AC40" s="78" t="str">
        <f t="shared" si="21"/>
        <v>16:50</v>
      </c>
      <c r="AD40" s="26"/>
      <c r="AE40" s="27" t="str">
        <f t="shared" si="15"/>
        <v>17</v>
      </c>
      <c r="AF40" s="27" t="str">
        <f t="shared" si="6"/>
        <v>17-10월30일(수)수도권 경영 17</v>
      </c>
    </row>
    <row r="41" spans="1:32" ht="29.1" hidden="1" customHeight="1">
      <c r="A41" s="26" t="s">
        <v>236</v>
      </c>
      <c r="B41" s="23" t="s">
        <v>42</v>
      </c>
      <c r="C41" s="23" t="s">
        <v>43</v>
      </c>
      <c r="D41" s="28" t="s">
        <v>40</v>
      </c>
      <c r="E41" s="23" t="s">
        <v>39</v>
      </c>
      <c r="F41" s="25" t="s">
        <v>755</v>
      </c>
      <c r="G41" s="36" t="s">
        <v>236</v>
      </c>
      <c r="H41" s="36" t="s">
        <v>237</v>
      </c>
      <c r="I41" s="36" t="s">
        <v>238</v>
      </c>
      <c r="J41" s="36" t="s">
        <v>239</v>
      </c>
      <c r="K41" s="31" t="s">
        <v>566</v>
      </c>
      <c r="L41" s="37" t="s">
        <v>562</v>
      </c>
      <c r="M41" s="36" t="s">
        <v>546</v>
      </c>
      <c r="N41" s="36" t="s">
        <v>545</v>
      </c>
      <c r="O41" s="44" t="s">
        <v>637</v>
      </c>
      <c r="P41" s="36" t="s">
        <v>819</v>
      </c>
      <c r="Q41" s="36" t="s">
        <v>832</v>
      </c>
      <c r="R41" s="36" t="str">
        <f t="shared" si="16"/>
        <v>수도권 경영 18</v>
      </c>
      <c r="S41" s="31" t="str">
        <f>TEXT(VLOOKUP(F41, '10.30_일반경영'!$E$6:$N$99, 10, FALSE), "HH:MM")</f>
        <v>16:10</v>
      </c>
      <c r="T41" s="31" t="str">
        <f t="shared" si="17"/>
        <v>16:25</v>
      </c>
      <c r="U41" s="36"/>
      <c r="V41" s="36" t="s">
        <v>755</v>
      </c>
      <c r="W41" s="33" t="str">
        <f>TEXT(VLOOKUP(F41, '10.30_일반경영'!$F$6:$N$105, 9, FALSE), "HH:MM")</f>
        <v>16:30</v>
      </c>
      <c r="X41" s="33" t="str">
        <f t="shared" si="18"/>
        <v>16:45</v>
      </c>
      <c r="Y41" s="78" t="str">
        <f t="shared" si="19"/>
        <v>10월30일(수)</v>
      </c>
      <c r="Z41" s="78" t="str">
        <f t="shared" si="20"/>
        <v>1조</v>
      </c>
      <c r="AA41" s="78" t="s">
        <v>755</v>
      </c>
      <c r="AB41" s="78" t="str">
        <f>TEXT(VLOOKUP(F41, '10.30_일반경영'!$G$6:$N$112, 8, FALSE), "HH:MM")</f>
        <v>16:55</v>
      </c>
      <c r="AC41" s="78" t="str">
        <f t="shared" si="21"/>
        <v>17:15</v>
      </c>
      <c r="AD41" s="26"/>
      <c r="AE41" s="27" t="str">
        <f t="shared" si="15"/>
        <v>18</v>
      </c>
      <c r="AF41" s="27" t="str">
        <f t="shared" si="6"/>
        <v>18-10월30일(수)수도권 경영 18</v>
      </c>
    </row>
    <row r="42" spans="1:32" ht="29.1" hidden="1" customHeight="1">
      <c r="A42" s="26" t="s">
        <v>240</v>
      </c>
      <c r="B42" s="23" t="s">
        <v>42</v>
      </c>
      <c r="C42" s="23" t="s">
        <v>43</v>
      </c>
      <c r="D42" s="28" t="s">
        <v>40</v>
      </c>
      <c r="E42" s="23" t="s">
        <v>39</v>
      </c>
      <c r="F42" s="25" t="s">
        <v>756</v>
      </c>
      <c r="G42" s="36" t="s">
        <v>240</v>
      </c>
      <c r="H42" s="36" t="s">
        <v>241</v>
      </c>
      <c r="I42" s="36" t="s">
        <v>242</v>
      </c>
      <c r="J42" s="36" t="s">
        <v>243</v>
      </c>
      <c r="K42" s="31" t="s">
        <v>566</v>
      </c>
      <c r="L42" s="37" t="s">
        <v>562</v>
      </c>
      <c r="M42" s="36" t="s">
        <v>546</v>
      </c>
      <c r="N42" s="36" t="s">
        <v>545</v>
      </c>
      <c r="O42" s="44" t="s">
        <v>638</v>
      </c>
      <c r="P42" s="36" t="s">
        <v>819</v>
      </c>
      <c r="Q42" s="36" t="s">
        <v>832</v>
      </c>
      <c r="R42" s="36" t="str">
        <f t="shared" si="16"/>
        <v>수도권 경영 19</v>
      </c>
      <c r="S42" s="31" t="str">
        <f>TEXT(VLOOKUP(F42, '10.30_일반경영'!$E$6:$N$99, 10, FALSE), "HH:MM")</f>
        <v>16:30</v>
      </c>
      <c r="T42" s="31" t="str">
        <f t="shared" si="17"/>
        <v>16:45</v>
      </c>
      <c r="U42" s="36"/>
      <c r="V42" s="36" t="s">
        <v>756</v>
      </c>
      <c r="W42" s="33" t="str">
        <f>TEXT(VLOOKUP(F42, '10.30_일반경영'!$F$6:$N$105, 9, FALSE), "HH:MM")</f>
        <v>16:50</v>
      </c>
      <c r="X42" s="33" t="str">
        <f t="shared" si="18"/>
        <v>17:05</v>
      </c>
      <c r="Y42" s="78" t="str">
        <f t="shared" si="19"/>
        <v>10월30일(수)</v>
      </c>
      <c r="Z42" s="78" t="str">
        <f t="shared" si="20"/>
        <v>1조</v>
      </c>
      <c r="AA42" s="78" t="s">
        <v>756</v>
      </c>
      <c r="AB42" s="78" t="str">
        <f>TEXT(VLOOKUP(F42, '10.30_일반경영'!$G$6:$N$112, 8, FALSE), "HH:MM")</f>
        <v>17:20</v>
      </c>
      <c r="AC42" s="78" t="str">
        <f t="shared" si="21"/>
        <v>17:40</v>
      </c>
      <c r="AD42" s="26"/>
      <c r="AE42" s="27" t="str">
        <f t="shared" si="15"/>
        <v>19</v>
      </c>
      <c r="AF42" s="27" t="str">
        <f t="shared" si="6"/>
        <v>19-10월30일(수)수도권 경영 19</v>
      </c>
    </row>
    <row r="43" spans="1:32" ht="30" hidden="1" customHeight="1">
      <c r="A43" s="26" t="s">
        <v>112</v>
      </c>
      <c r="B43" s="23" t="s">
        <v>42</v>
      </c>
      <c r="C43" s="23" t="s">
        <v>43</v>
      </c>
      <c r="D43" s="28" t="s">
        <v>38</v>
      </c>
      <c r="E43" s="23" t="s">
        <v>39</v>
      </c>
      <c r="F43" s="25" t="s">
        <v>759</v>
      </c>
      <c r="G43" s="36" t="s">
        <v>112</v>
      </c>
      <c r="H43" s="36" t="s">
        <v>113</v>
      </c>
      <c r="I43" s="36" t="s">
        <v>114</v>
      </c>
      <c r="J43" s="36" t="s">
        <v>115</v>
      </c>
      <c r="K43" s="33" t="s">
        <v>567</v>
      </c>
      <c r="L43" s="38" t="s">
        <v>554</v>
      </c>
      <c r="M43" s="36" t="s">
        <v>550</v>
      </c>
      <c r="N43" s="36" t="s">
        <v>541</v>
      </c>
      <c r="O43" s="44" t="s">
        <v>641</v>
      </c>
      <c r="P43" s="36" t="s">
        <v>39</v>
      </c>
      <c r="Q43" s="36" t="s">
        <v>832</v>
      </c>
      <c r="R43" s="36" t="str">
        <f t="shared" si="16"/>
        <v>수도권 경제 03</v>
      </c>
      <c r="S43" s="31" t="str">
        <f>TEXT(VLOOKUP(F43, '10.31_일반경제'!$E$6:$N$98, 10, FALSE), "HH:MM")</f>
        <v>09:40</v>
      </c>
      <c r="T43" s="31" t="str">
        <f t="shared" si="17"/>
        <v>09:55</v>
      </c>
      <c r="U43" s="36"/>
      <c r="V43" s="36" t="s">
        <v>759</v>
      </c>
      <c r="W43" s="33" t="str">
        <f>TEXT(VLOOKUP(F43, '10.31_일반경제'!$F$6:$N$98, 9, FALSE), "HH:MM")</f>
        <v>10:00</v>
      </c>
      <c r="X43" s="33" t="str">
        <f t="shared" si="18"/>
        <v>10:15</v>
      </c>
      <c r="Y43" s="78" t="str">
        <f t="shared" si="19"/>
        <v>10월31일(목)</v>
      </c>
      <c r="Z43" s="78" t="str">
        <f t="shared" si="20"/>
        <v>1조</v>
      </c>
      <c r="AA43" s="78" t="s">
        <v>759</v>
      </c>
      <c r="AB43" s="78" t="str">
        <f>TEXT(VLOOKUP(F43, '10.31_일반경제'!$G$5:$N$97, 8, FALSE), "HH:MM")</f>
        <v>09:00</v>
      </c>
      <c r="AC43" s="78" t="str">
        <f t="shared" si="21"/>
        <v>09:20</v>
      </c>
      <c r="AD43" s="26"/>
      <c r="AE43" s="83" t="s">
        <v>867</v>
      </c>
      <c r="AF43" s="27" t="str">
        <f t="shared" si="6"/>
        <v>01-10월31일(목)수도권 경제 03</v>
      </c>
    </row>
    <row r="44" spans="1:32" ht="30" hidden="1" customHeight="1">
      <c r="A44" s="26" t="s">
        <v>116</v>
      </c>
      <c r="B44" s="23" t="s">
        <v>42</v>
      </c>
      <c r="C44" s="23" t="s">
        <v>43</v>
      </c>
      <c r="D44" s="28" t="s">
        <v>38</v>
      </c>
      <c r="E44" s="23" t="s">
        <v>39</v>
      </c>
      <c r="F44" s="25" t="s">
        <v>760</v>
      </c>
      <c r="G44" s="36" t="s">
        <v>116</v>
      </c>
      <c r="H44" s="36" t="s">
        <v>117</v>
      </c>
      <c r="I44" s="36" t="s">
        <v>118</v>
      </c>
      <c r="J44" s="36" t="s">
        <v>119</v>
      </c>
      <c r="K44" s="33" t="s">
        <v>567</v>
      </c>
      <c r="L44" s="38" t="s">
        <v>554</v>
      </c>
      <c r="M44" s="36" t="s">
        <v>550</v>
      </c>
      <c r="N44" s="36" t="s">
        <v>541</v>
      </c>
      <c r="O44" s="44" t="s">
        <v>642</v>
      </c>
      <c r="P44" s="36" t="s">
        <v>39</v>
      </c>
      <c r="Q44" s="36" t="s">
        <v>832</v>
      </c>
      <c r="R44" s="36" t="str">
        <f t="shared" si="16"/>
        <v>수도권 경제 04</v>
      </c>
      <c r="S44" s="31" t="str">
        <f>TEXT(VLOOKUP(F44, '10.31_일반경제'!$E$6:$N$98, 10, FALSE), "HH:MM")</f>
        <v>10:00</v>
      </c>
      <c r="T44" s="31" t="str">
        <f t="shared" si="17"/>
        <v>10:15</v>
      </c>
      <c r="U44" s="36"/>
      <c r="V44" s="36" t="s">
        <v>760</v>
      </c>
      <c r="W44" s="33" t="str">
        <f>TEXT(VLOOKUP(F44, '10.31_일반경제'!$F$6:$N$98, 9, FALSE), "HH:MM")</f>
        <v>10:20</v>
      </c>
      <c r="X44" s="33" t="str">
        <f t="shared" si="18"/>
        <v>10:35</v>
      </c>
      <c r="Y44" s="78" t="str">
        <f t="shared" si="19"/>
        <v>10월31일(목)</v>
      </c>
      <c r="Z44" s="78" t="str">
        <f t="shared" si="20"/>
        <v>1조</v>
      </c>
      <c r="AA44" s="78" t="s">
        <v>760</v>
      </c>
      <c r="AB44" s="78" t="str">
        <f>TEXT(VLOOKUP(F44, '10.31_일반경제'!$G$5:$N$97, 8, FALSE), "HH:MM")</f>
        <v>09:25</v>
      </c>
      <c r="AC44" s="78" t="str">
        <f t="shared" si="21"/>
        <v>09:45</v>
      </c>
      <c r="AD44" s="26"/>
      <c r="AE44" s="27" t="str">
        <f t="shared" si="15"/>
        <v>02</v>
      </c>
      <c r="AF44" s="27" t="str">
        <f t="shared" si="6"/>
        <v>02-10월31일(목)수도권 경제 04</v>
      </c>
    </row>
    <row r="45" spans="1:32" ht="30" hidden="1" customHeight="1">
      <c r="A45" s="26" t="s">
        <v>104</v>
      </c>
      <c r="B45" s="23" t="s">
        <v>42</v>
      </c>
      <c r="C45" s="23" t="s">
        <v>43</v>
      </c>
      <c r="D45" s="28" t="s">
        <v>38</v>
      </c>
      <c r="E45" s="23" t="s">
        <v>39</v>
      </c>
      <c r="F45" s="25" t="s">
        <v>757</v>
      </c>
      <c r="G45" s="36" t="s">
        <v>104</v>
      </c>
      <c r="H45" s="36" t="s">
        <v>105</v>
      </c>
      <c r="I45" s="36" t="s">
        <v>106</v>
      </c>
      <c r="J45" s="36" t="s">
        <v>107</v>
      </c>
      <c r="K45" s="33" t="s">
        <v>567</v>
      </c>
      <c r="L45" s="38" t="s">
        <v>554</v>
      </c>
      <c r="M45" s="36" t="s">
        <v>550</v>
      </c>
      <c r="N45" s="36" t="s">
        <v>541</v>
      </c>
      <c r="O45" s="44" t="s">
        <v>639</v>
      </c>
      <c r="P45" s="36" t="s">
        <v>39</v>
      </c>
      <c r="Q45" s="36" t="s">
        <v>832</v>
      </c>
      <c r="R45" s="36" t="str">
        <f t="shared" si="16"/>
        <v>수도권 경제 01</v>
      </c>
      <c r="S45" s="31" t="str">
        <f>TEXT(VLOOKUP(F45, '10.31_일반경제'!$E$6:$N$98, 10, FALSE), "HH:MM")</f>
        <v>09:00</v>
      </c>
      <c r="T45" s="31" t="str">
        <f t="shared" si="17"/>
        <v>09:15</v>
      </c>
      <c r="U45" s="36"/>
      <c r="V45" s="36" t="s">
        <v>757</v>
      </c>
      <c r="W45" s="33" t="str">
        <f>TEXT(VLOOKUP(F45, '10.31_일반경제'!$F$6:$N$98, 9, FALSE), "HH:MM")</f>
        <v>09:20</v>
      </c>
      <c r="X45" s="33" t="str">
        <f t="shared" si="18"/>
        <v>09:35</v>
      </c>
      <c r="Y45" s="78" t="str">
        <f t="shared" si="19"/>
        <v>10월31일(목)</v>
      </c>
      <c r="Z45" s="78" t="str">
        <f t="shared" si="20"/>
        <v>1조</v>
      </c>
      <c r="AA45" s="78" t="s">
        <v>757</v>
      </c>
      <c r="AB45" s="78" t="str">
        <f>TEXT(VLOOKUP(F45, '10.31_일반경제'!$G$5:$N$97, 8, FALSE), "HH:MM")</f>
        <v>09:50</v>
      </c>
      <c r="AC45" s="78" t="str">
        <f t="shared" si="21"/>
        <v>10:10</v>
      </c>
      <c r="AD45" s="26"/>
      <c r="AE45" s="27" t="str">
        <f t="shared" si="15"/>
        <v>03</v>
      </c>
      <c r="AF45" s="27" t="str">
        <f t="shared" si="6"/>
        <v>03-10월31일(목)수도권 경제 01</v>
      </c>
    </row>
    <row r="46" spans="1:32" ht="30" hidden="1" customHeight="1">
      <c r="A46" s="26" t="s">
        <v>108</v>
      </c>
      <c r="B46" s="23" t="s">
        <v>63</v>
      </c>
      <c r="C46" s="23" t="s">
        <v>64</v>
      </c>
      <c r="D46" s="28" t="s">
        <v>65</v>
      </c>
      <c r="E46" s="23" t="s">
        <v>66</v>
      </c>
      <c r="F46" s="25" t="s">
        <v>758</v>
      </c>
      <c r="G46" s="36" t="s">
        <v>108</v>
      </c>
      <c r="H46" s="36" t="s">
        <v>109</v>
      </c>
      <c r="I46" s="36" t="s">
        <v>110</v>
      </c>
      <c r="J46" s="36" t="s">
        <v>111</v>
      </c>
      <c r="K46" s="33" t="s">
        <v>567</v>
      </c>
      <c r="L46" s="38" t="s">
        <v>554</v>
      </c>
      <c r="M46" s="36" t="s">
        <v>550</v>
      </c>
      <c r="N46" s="36" t="s">
        <v>541</v>
      </c>
      <c r="O46" s="44" t="s">
        <v>640</v>
      </c>
      <c r="P46" s="36" t="s">
        <v>39</v>
      </c>
      <c r="Q46" s="36" t="s">
        <v>832</v>
      </c>
      <c r="R46" s="36" t="str">
        <f t="shared" si="16"/>
        <v>수도권 경제 02</v>
      </c>
      <c r="S46" s="31" t="str">
        <f>TEXT(VLOOKUP(F46, '10.31_일반경제'!$E$6:$N$98, 10, FALSE), "HH:MM")</f>
        <v>09:20</v>
      </c>
      <c r="T46" s="31" t="str">
        <f t="shared" si="17"/>
        <v>09:35</v>
      </c>
      <c r="U46" s="36"/>
      <c r="V46" s="36" t="s">
        <v>758</v>
      </c>
      <c r="W46" s="33" t="str">
        <f>TEXT(VLOOKUP(F46, '10.31_일반경제'!$F$6:$N$98, 9, FALSE), "HH:MM")</f>
        <v>09:40</v>
      </c>
      <c r="X46" s="33" t="str">
        <f t="shared" si="18"/>
        <v>09:55</v>
      </c>
      <c r="Y46" s="78" t="str">
        <f t="shared" si="19"/>
        <v>10월31일(목)</v>
      </c>
      <c r="Z46" s="78" t="str">
        <f t="shared" si="20"/>
        <v>1조</v>
      </c>
      <c r="AA46" s="78" t="s">
        <v>758</v>
      </c>
      <c r="AB46" s="78" t="str">
        <f>TEXT(VLOOKUP(F46, '10.31_일반경제'!$G$5:$N$97, 8, FALSE), "HH:MM")</f>
        <v>10:15</v>
      </c>
      <c r="AC46" s="78" t="str">
        <f t="shared" si="21"/>
        <v>10:35</v>
      </c>
      <c r="AD46" s="26"/>
      <c r="AE46" s="27" t="str">
        <f t="shared" si="15"/>
        <v>04</v>
      </c>
      <c r="AF46" s="27" t="str">
        <f t="shared" si="6"/>
        <v>04-10월31일(목)수도권 경제 02</v>
      </c>
    </row>
    <row r="47" spans="1:32" ht="30" hidden="1" customHeight="1">
      <c r="A47" s="26" t="s">
        <v>132</v>
      </c>
      <c r="B47" s="23" t="s">
        <v>42</v>
      </c>
      <c r="C47" s="23" t="s">
        <v>43</v>
      </c>
      <c r="D47" s="28" t="s">
        <v>38</v>
      </c>
      <c r="E47" s="23" t="s">
        <v>39</v>
      </c>
      <c r="F47" s="25" t="s">
        <v>768</v>
      </c>
      <c r="G47" s="36" t="s">
        <v>132</v>
      </c>
      <c r="H47" s="36" t="s">
        <v>133</v>
      </c>
      <c r="I47" s="36" t="s">
        <v>134</v>
      </c>
      <c r="J47" s="36" t="s">
        <v>135</v>
      </c>
      <c r="K47" s="33" t="s">
        <v>567</v>
      </c>
      <c r="L47" s="38" t="s">
        <v>556</v>
      </c>
      <c r="M47" s="36" t="s">
        <v>550</v>
      </c>
      <c r="N47" s="36" t="s">
        <v>542</v>
      </c>
      <c r="O47" s="44" t="s">
        <v>650</v>
      </c>
      <c r="P47" s="36" t="s">
        <v>39</v>
      </c>
      <c r="Q47" s="36" t="s">
        <v>832</v>
      </c>
      <c r="R47" s="36" t="str">
        <f t="shared" si="16"/>
        <v>수도권 경제 08</v>
      </c>
      <c r="S47" s="31" t="str">
        <f>TEXT(VLOOKUP(F47, '10.31_일반경제'!$E$6:$N$98, 10, FALSE), "HH:MM")</f>
        <v>11:20</v>
      </c>
      <c r="T47" s="31" t="str">
        <f t="shared" si="17"/>
        <v>11:35</v>
      </c>
      <c r="U47" s="36"/>
      <c r="V47" s="36" t="s">
        <v>768</v>
      </c>
      <c r="W47" s="33" t="str">
        <f>TEXT(VLOOKUP(F47, '10.31_일반경제'!$F$6:$N$98, 9, FALSE), "HH:MM")</f>
        <v>11:40</v>
      </c>
      <c r="X47" s="33" t="str">
        <f t="shared" si="18"/>
        <v>11:55</v>
      </c>
      <c r="Y47" s="78" t="str">
        <f t="shared" si="19"/>
        <v>10월31일(목)</v>
      </c>
      <c r="Z47" s="78" t="str">
        <f t="shared" si="20"/>
        <v>1조</v>
      </c>
      <c r="AA47" s="78" t="s">
        <v>768</v>
      </c>
      <c r="AB47" s="78" t="str">
        <f>TEXT(VLOOKUP(F47, '10.31_일반경제'!$G$5:$N$97, 8, FALSE), "HH:MM")</f>
        <v>10:40</v>
      </c>
      <c r="AC47" s="78" t="str">
        <f t="shared" si="21"/>
        <v>11:00</v>
      </c>
      <c r="AD47" s="26"/>
      <c r="AE47" s="27" t="str">
        <f t="shared" si="15"/>
        <v>05</v>
      </c>
      <c r="AF47" s="27" t="str">
        <f t="shared" si="6"/>
        <v>05-10월31일(목)수도권 경제 08</v>
      </c>
    </row>
    <row r="48" spans="1:32" ht="30" hidden="1" customHeight="1">
      <c r="A48" s="26" t="s">
        <v>120</v>
      </c>
      <c r="B48" s="23" t="s">
        <v>42</v>
      </c>
      <c r="C48" s="23" t="s">
        <v>43</v>
      </c>
      <c r="D48" s="28" t="s">
        <v>38</v>
      </c>
      <c r="E48" s="23" t="s">
        <v>39</v>
      </c>
      <c r="F48" s="25" t="s">
        <v>765</v>
      </c>
      <c r="G48" s="36" t="s">
        <v>120</v>
      </c>
      <c r="H48" s="36" t="s">
        <v>121</v>
      </c>
      <c r="I48" s="36" t="s">
        <v>122</v>
      </c>
      <c r="J48" s="36" t="s">
        <v>123</v>
      </c>
      <c r="K48" s="33" t="s">
        <v>567</v>
      </c>
      <c r="L48" s="38" t="s">
        <v>556</v>
      </c>
      <c r="M48" s="36" t="s">
        <v>550</v>
      </c>
      <c r="N48" s="36" t="s">
        <v>542</v>
      </c>
      <c r="O48" s="44" t="s">
        <v>647</v>
      </c>
      <c r="P48" s="36" t="s">
        <v>39</v>
      </c>
      <c r="Q48" s="36" t="s">
        <v>832</v>
      </c>
      <c r="R48" s="36" t="str">
        <f t="shared" si="16"/>
        <v>수도권 경제 05</v>
      </c>
      <c r="S48" s="31" t="str">
        <f>TEXT(VLOOKUP(F48, '10.31_일반경제'!$E$6:$N$98, 10, FALSE), "HH:MM")</f>
        <v>10:20</v>
      </c>
      <c r="T48" s="31" t="str">
        <f t="shared" si="17"/>
        <v>10:35</v>
      </c>
      <c r="U48" s="36"/>
      <c r="V48" s="36" t="s">
        <v>765</v>
      </c>
      <c r="W48" s="33" t="str">
        <f>TEXT(VLOOKUP(F48, '10.31_일반경제'!$F$6:$N$98, 9, FALSE), "HH:MM")</f>
        <v>10:40</v>
      </c>
      <c r="X48" s="33" t="str">
        <f t="shared" si="18"/>
        <v>10:55</v>
      </c>
      <c r="Y48" s="78" t="str">
        <f t="shared" si="19"/>
        <v>10월31일(목)</v>
      </c>
      <c r="Z48" s="78" t="str">
        <f t="shared" si="20"/>
        <v>1조</v>
      </c>
      <c r="AA48" s="78" t="s">
        <v>765</v>
      </c>
      <c r="AB48" s="78" t="str">
        <f>TEXT(VLOOKUP(F48, '10.31_일반경제'!$G$5:$N$97, 8, FALSE), "HH:MM")</f>
        <v>11:05</v>
      </c>
      <c r="AC48" s="78" t="str">
        <f t="shared" si="21"/>
        <v>11:25</v>
      </c>
      <c r="AD48" s="26"/>
      <c r="AE48" s="27" t="str">
        <f t="shared" si="15"/>
        <v>06</v>
      </c>
      <c r="AF48" s="27" t="str">
        <f t="shared" si="6"/>
        <v>06-10월31일(목)수도권 경제 05</v>
      </c>
    </row>
    <row r="49" spans="1:32" ht="30" hidden="1" customHeight="1">
      <c r="A49" s="26" t="s">
        <v>124</v>
      </c>
      <c r="B49" s="23" t="s">
        <v>42</v>
      </c>
      <c r="C49" s="23" t="s">
        <v>43</v>
      </c>
      <c r="D49" s="28" t="s">
        <v>38</v>
      </c>
      <c r="E49" s="23" t="s">
        <v>39</v>
      </c>
      <c r="F49" s="25" t="s">
        <v>766</v>
      </c>
      <c r="G49" s="36" t="s">
        <v>124</v>
      </c>
      <c r="H49" s="36" t="s">
        <v>125</v>
      </c>
      <c r="I49" s="36" t="s">
        <v>126</v>
      </c>
      <c r="J49" s="36" t="s">
        <v>127</v>
      </c>
      <c r="K49" s="33" t="s">
        <v>567</v>
      </c>
      <c r="L49" s="38" t="s">
        <v>556</v>
      </c>
      <c r="M49" s="36" t="s">
        <v>550</v>
      </c>
      <c r="N49" s="36" t="s">
        <v>542</v>
      </c>
      <c r="O49" s="44" t="s">
        <v>648</v>
      </c>
      <c r="P49" s="36" t="s">
        <v>39</v>
      </c>
      <c r="Q49" s="36" t="s">
        <v>832</v>
      </c>
      <c r="R49" s="36" t="str">
        <f t="shared" si="16"/>
        <v>수도권 경제 06</v>
      </c>
      <c r="S49" s="31" t="str">
        <f>TEXT(VLOOKUP(F49, '10.31_일반경제'!$E$6:$N$98, 10, FALSE), "HH:MM")</f>
        <v>10:40</v>
      </c>
      <c r="T49" s="31" t="str">
        <f t="shared" si="17"/>
        <v>10:55</v>
      </c>
      <c r="U49" s="36"/>
      <c r="V49" s="36" t="s">
        <v>766</v>
      </c>
      <c r="W49" s="33" t="str">
        <f>TEXT(VLOOKUP(F49, '10.31_일반경제'!$F$6:$N$98, 9, FALSE), "HH:MM")</f>
        <v>11:00</v>
      </c>
      <c r="X49" s="33" t="str">
        <f t="shared" si="18"/>
        <v>11:15</v>
      </c>
      <c r="Y49" s="78" t="str">
        <f t="shared" si="19"/>
        <v>10월31일(목)</v>
      </c>
      <c r="Z49" s="78" t="str">
        <f t="shared" si="20"/>
        <v>1조</v>
      </c>
      <c r="AA49" s="78" t="s">
        <v>766</v>
      </c>
      <c r="AB49" s="78" t="str">
        <f>TEXT(VLOOKUP(F49, '10.31_일반경제'!$G$5:$N$97, 8, FALSE), "HH:MM")</f>
        <v>11:30</v>
      </c>
      <c r="AC49" s="78" t="str">
        <f t="shared" si="21"/>
        <v>11:50</v>
      </c>
      <c r="AD49" s="26"/>
      <c r="AE49" s="27" t="str">
        <f t="shared" si="15"/>
        <v>07</v>
      </c>
      <c r="AF49" s="27" t="str">
        <f t="shared" si="6"/>
        <v>07-10월31일(목)수도권 경제 06</v>
      </c>
    </row>
    <row r="50" spans="1:32" ht="30" hidden="1" customHeight="1">
      <c r="A50" s="26" t="s">
        <v>128</v>
      </c>
      <c r="B50" s="23" t="s">
        <v>42</v>
      </c>
      <c r="C50" s="23" t="s">
        <v>43</v>
      </c>
      <c r="D50" s="28" t="s">
        <v>38</v>
      </c>
      <c r="E50" s="23" t="s">
        <v>39</v>
      </c>
      <c r="F50" s="25" t="s">
        <v>767</v>
      </c>
      <c r="G50" s="36" t="s">
        <v>128</v>
      </c>
      <c r="H50" s="36" t="s">
        <v>129</v>
      </c>
      <c r="I50" s="36" t="s">
        <v>130</v>
      </c>
      <c r="J50" s="36" t="s">
        <v>131</v>
      </c>
      <c r="K50" s="33" t="s">
        <v>567</v>
      </c>
      <c r="L50" s="38" t="s">
        <v>556</v>
      </c>
      <c r="M50" s="36" t="s">
        <v>550</v>
      </c>
      <c r="N50" s="36" t="s">
        <v>542</v>
      </c>
      <c r="O50" s="44" t="s">
        <v>649</v>
      </c>
      <c r="P50" s="36" t="s">
        <v>39</v>
      </c>
      <c r="Q50" s="36" t="s">
        <v>832</v>
      </c>
      <c r="R50" s="36" t="str">
        <f t="shared" si="16"/>
        <v>수도권 경제 07</v>
      </c>
      <c r="S50" s="31" t="str">
        <f>TEXT(VLOOKUP(F50, '10.31_일반경제'!$E$6:$N$98, 10, FALSE), "HH:MM")</f>
        <v>11:00</v>
      </c>
      <c r="T50" s="31" t="str">
        <f t="shared" si="17"/>
        <v>11:15</v>
      </c>
      <c r="U50" s="36"/>
      <c r="V50" s="36" t="s">
        <v>767</v>
      </c>
      <c r="W50" s="33" t="str">
        <f>TEXT(VLOOKUP(F50, '10.31_일반경제'!$F$6:$N$98, 9, FALSE), "HH:MM")</f>
        <v>11:20</v>
      </c>
      <c r="X50" s="33" t="str">
        <f t="shared" si="18"/>
        <v>11:35</v>
      </c>
      <c r="Y50" s="78" t="str">
        <f t="shared" si="19"/>
        <v>10월31일(목)</v>
      </c>
      <c r="Z50" s="78" t="str">
        <f t="shared" si="20"/>
        <v>1조</v>
      </c>
      <c r="AA50" s="78" t="s">
        <v>767</v>
      </c>
      <c r="AB50" s="78" t="str">
        <f>TEXT(VLOOKUP(F50, '10.31_일반경제'!$G$5:$N$97, 8, FALSE), "HH:MM")</f>
        <v>11:55</v>
      </c>
      <c r="AC50" s="78" t="str">
        <f t="shared" si="21"/>
        <v>12:15</v>
      </c>
      <c r="AD50" s="26"/>
      <c r="AE50" s="27" t="str">
        <f t="shared" si="15"/>
        <v>08</v>
      </c>
      <c r="AF50" s="27" t="str">
        <f t="shared" si="6"/>
        <v>08-10월31일(목)수도권 경제 07</v>
      </c>
    </row>
    <row r="51" spans="1:32" ht="30" hidden="1" customHeight="1">
      <c r="A51" s="26"/>
      <c r="B51" s="23"/>
      <c r="C51" s="23"/>
      <c r="D51" s="28"/>
      <c r="E51" s="23"/>
      <c r="F51" s="25"/>
      <c r="G51" s="36"/>
      <c r="H51" s="36"/>
      <c r="I51" s="36"/>
      <c r="J51" s="36"/>
      <c r="K51" s="33" t="s">
        <v>567</v>
      </c>
      <c r="L51" s="42"/>
      <c r="M51" s="36" t="s">
        <v>550</v>
      </c>
      <c r="N51" s="36"/>
      <c r="O51" s="44"/>
      <c r="P51" s="36"/>
      <c r="Q51" s="36"/>
      <c r="R51" s="36"/>
      <c r="S51" s="31"/>
      <c r="T51" s="31"/>
      <c r="U51" s="36"/>
      <c r="V51" s="36"/>
      <c r="W51" s="33"/>
      <c r="X51" s="33"/>
      <c r="Y51" s="471" t="s">
        <v>859</v>
      </c>
      <c r="Z51" s="472"/>
      <c r="AA51" s="128"/>
      <c r="AB51" s="79" t="str">
        <f>AC50</f>
        <v>12:15</v>
      </c>
      <c r="AC51" s="79" t="str">
        <f>AB52</f>
        <v>13:10</v>
      </c>
      <c r="AD51" s="79"/>
      <c r="AF51" s="27" t="str">
        <f t="shared" si="6"/>
        <v>-점심</v>
      </c>
    </row>
    <row r="52" spans="1:32" ht="30" hidden="1" customHeight="1">
      <c r="A52" s="26" t="s">
        <v>144</v>
      </c>
      <c r="B52" s="23" t="s">
        <v>42</v>
      </c>
      <c r="C52" s="23" t="s">
        <v>43</v>
      </c>
      <c r="D52" s="28" t="s">
        <v>38</v>
      </c>
      <c r="E52" s="23" t="s">
        <v>39</v>
      </c>
      <c r="F52" s="25" t="s">
        <v>775</v>
      </c>
      <c r="G52" s="36" t="s">
        <v>144</v>
      </c>
      <c r="H52" s="36" t="s">
        <v>145</v>
      </c>
      <c r="I52" s="36" t="s">
        <v>146</v>
      </c>
      <c r="J52" s="36" t="s">
        <v>147</v>
      </c>
      <c r="K52" s="33" t="s">
        <v>567</v>
      </c>
      <c r="L52" s="38" t="s">
        <v>560</v>
      </c>
      <c r="M52" s="36" t="s">
        <v>550</v>
      </c>
      <c r="N52" s="36" t="s">
        <v>543</v>
      </c>
      <c r="O52" s="44" t="s">
        <v>657</v>
      </c>
      <c r="P52" s="36" t="s">
        <v>819</v>
      </c>
      <c r="Q52" s="36" t="s">
        <v>832</v>
      </c>
      <c r="R52" s="36" t="str">
        <f t="shared" ref="R52:R67" si="22">F52</f>
        <v>수도권 경제 11</v>
      </c>
      <c r="S52" s="31" t="str">
        <f>TEXT(VLOOKUP(F52, '10.31_일반경제'!$E$6:$N$98, 10, FALSE), "HH:MM")</f>
        <v>13:50</v>
      </c>
      <c r="T52" s="31" t="str">
        <f t="shared" ref="T52:T67" si="23">TEXT(S52+TIME(0, 15, 0), "HH:MM")</f>
        <v>14:05</v>
      </c>
      <c r="U52" s="36"/>
      <c r="V52" s="36" t="s">
        <v>775</v>
      </c>
      <c r="W52" s="33" t="str">
        <f>TEXT(VLOOKUP(F52, '10.31_일반경제'!$F$6:$N$98, 9, FALSE), "HH:MM")</f>
        <v>14:10</v>
      </c>
      <c r="X52" s="33" t="str">
        <f t="shared" ref="X52:X67" si="24">TEXT(W52+TIME(0, 15, 0), "HH:MM")</f>
        <v>14:25</v>
      </c>
      <c r="Y52" s="78" t="str">
        <f t="shared" ref="Y52:Y67" si="25">K52</f>
        <v>10월31일(목)</v>
      </c>
      <c r="Z52" s="78" t="str">
        <f t="shared" ref="Z52:Z67" si="26">LEFT(M52, 2)</f>
        <v>1조</v>
      </c>
      <c r="AA52" s="78" t="s">
        <v>775</v>
      </c>
      <c r="AB52" s="78" t="str">
        <f>TEXT(VLOOKUP(F52, '10.31_일반경제'!$G$5:$N$97, 8, FALSE), "HH:MM")</f>
        <v>13:10</v>
      </c>
      <c r="AC52" s="78" t="str">
        <f t="shared" ref="AC52:AC67" si="27">TEXT(AB52+TIME(0, 20, 0), "HH:MM")</f>
        <v>13:30</v>
      </c>
      <c r="AD52" s="26"/>
      <c r="AE52" s="27" t="str">
        <f>IF(EXACT(G52,G51), "01", TEXT(AE50+1, "00"))</f>
        <v>09</v>
      </c>
      <c r="AF52" s="27" t="str">
        <f t="shared" si="6"/>
        <v>09-10월31일(목)수도권 경제 11</v>
      </c>
    </row>
    <row r="53" spans="1:32" ht="30" hidden="1" customHeight="1">
      <c r="A53" s="26" t="s">
        <v>148</v>
      </c>
      <c r="B53" s="23" t="s">
        <v>42</v>
      </c>
      <c r="C53" s="23" t="s">
        <v>43</v>
      </c>
      <c r="D53" s="28" t="s">
        <v>38</v>
      </c>
      <c r="E53" s="23" t="s">
        <v>39</v>
      </c>
      <c r="F53" s="25" t="s">
        <v>776</v>
      </c>
      <c r="G53" s="36" t="s">
        <v>148</v>
      </c>
      <c r="H53" s="36" t="s">
        <v>149</v>
      </c>
      <c r="I53" s="36" t="s">
        <v>150</v>
      </c>
      <c r="J53" s="36" t="s">
        <v>151</v>
      </c>
      <c r="K53" s="33" t="s">
        <v>567</v>
      </c>
      <c r="L53" s="38" t="s">
        <v>560</v>
      </c>
      <c r="M53" s="36" t="s">
        <v>550</v>
      </c>
      <c r="N53" s="36" t="s">
        <v>543</v>
      </c>
      <c r="O53" s="44" t="s">
        <v>658</v>
      </c>
      <c r="P53" s="36" t="s">
        <v>819</v>
      </c>
      <c r="Q53" s="36" t="s">
        <v>832</v>
      </c>
      <c r="R53" s="36" t="str">
        <f t="shared" si="22"/>
        <v>수도권 경제 12</v>
      </c>
      <c r="S53" s="31" t="str">
        <f>TEXT(VLOOKUP(F53, '10.31_일반경제'!$E$6:$N$98, 10, FALSE), "HH:MM")</f>
        <v>14:10</v>
      </c>
      <c r="T53" s="31" t="str">
        <f t="shared" si="23"/>
        <v>14:25</v>
      </c>
      <c r="U53" s="36"/>
      <c r="V53" s="36" t="s">
        <v>776</v>
      </c>
      <c r="W53" s="33" t="str">
        <f>TEXT(VLOOKUP(F53, '10.31_일반경제'!$F$6:$N$98, 9, FALSE), "HH:MM")</f>
        <v>14:30</v>
      </c>
      <c r="X53" s="33" t="str">
        <f t="shared" si="24"/>
        <v>14:45</v>
      </c>
      <c r="Y53" s="78" t="str">
        <f t="shared" si="25"/>
        <v>10월31일(목)</v>
      </c>
      <c r="Z53" s="78" t="str">
        <f t="shared" si="26"/>
        <v>1조</v>
      </c>
      <c r="AA53" s="78" t="s">
        <v>776</v>
      </c>
      <c r="AB53" s="78" t="str">
        <f>TEXT(VLOOKUP(F53, '10.31_일반경제'!$G$5:$N$97, 8, FALSE), "HH:MM")</f>
        <v>13:35</v>
      </c>
      <c r="AC53" s="78" t="str">
        <f t="shared" si="27"/>
        <v>13:55</v>
      </c>
      <c r="AD53" s="26"/>
      <c r="AE53" s="27" t="str">
        <f t="shared" si="15"/>
        <v>10</v>
      </c>
      <c r="AF53" s="27" t="str">
        <f t="shared" si="6"/>
        <v>10-10월31일(목)수도권 경제 12</v>
      </c>
    </row>
    <row r="54" spans="1:32" ht="30" hidden="1" customHeight="1">
      <c r="A54" s="26" t="s">
        <v>136</v>
      </c>
      <c r="B54" s="23" t="s">
        <v>42</v>
      </c>
      <c r="C54" s="23" t="s">
        <v>43</v>
      </c>
      <c r="D54" s="28" t="s">
        <v>38</v>
      </c>
      <c r="E54" s="23" t="s">
        <v>39</v>
      </c>
      <c r="F54" s="25" t="s">
        <v>773</v>
      </c>
      <c r="G54" s="36" t="s">
        <v>136</v>
      </c>
      <c r="H54" s="36" t="s">
        <v>137</v>
      </c>
      <c r="I54" s="36" t="s">
        <v>138</v>
      </c>
      <c r="J54" s="36" t="s">
        <v>139</v>
      </c>
      <c r="K54" s="33" t="s">
        <v>567</v>
      </c>
      <c r="L54" s="38" t="s">
        <v>560</v>
      </c>
      <c r="M54" s="36" t="s">
        <v>550</v>
      </c>
      <c r="N54" s="36" t="s">
        <v>543</v>
      </c>
      <c r="O54" s="44" t="s">
        <v>655</v>
      </c>
      <c r="P54" s="36" t="s">
        <v>39</v>
      </c>
      <c r="Q54" s="36" t="s">
        <v>832</v>
      </c>
      <c r="R54" s="36" t="str">
        <f t="shared" si="22"/>
        <v>수도권 경제 09</v>
      </c>
      <c r="S54" s="31" t="str">
        <f>TEXT(VLOOKUP(F54, '10.31_일반경제'!$E$6:$N$98, 10, FALSE), "HH:MM")</f>
        <v>13:10</v>
      </c>
      <c r="T54" s="31" t="str">
        <f t="shared" si="23"/>
        <v>13:25</v>
      </c>
      <c r="U54" s="36"/>
      <c r="V54" s="36" t="s">
        <v>773</v>
      </c>
      <c r="W54" s="33" t="str">
        <f>TEXT(VLOOKUP(F54, '10.31_일반경제'!$F$6:$N$98, 9, FALSE), "HH:MM")</f>
        <v>13:30</v>
      </c>
      <c r="X54" s="33" t="str">
        <f t="shared" si="24"/>
        <v>13:45</v>
      </c>
      <c r="Y54" s="78" t="str">
        <f t="shared" si="25"/>
        <v>10월31일(목)</v>
      </c>
      <c r="Z54" s="78" t="str">
        <f t="shared" si="26"/>
        <v>1조</v>
      </c>
      <c r="AA54" s="78" t="s">
        <v>773</v>
      </c>
      <c r="AB54" s="78" t="str">
        <f>TEXT(VLOOKUP(F54, '10.31_일반경제'!$G$5:$N$97, 8, FALSE), "HH:MM")</f>
        <v>14:00</v>
      </c>
      <c r="AC54" s="78" t="str">
        <f t="shared" si="27"/>
        <v>14:20</v>
      </c>
      <c r="AD54" s="26"/>
      <c r="AE54" s="27" t="str">
        <f t="shared" si="15"/>
        <v>11</v>
      </c>
      <c r="AF54" s="27" t="str">
        <f t="shared" si="6"/>
        <v>11-10월31일(목)수도권 경제 09</v>
      </c>
    </row>
    <row r="55" spans="1:32" ht="30" hidden="1" customHeight="1">
      <c r="A55" s="26" t="s">
        <v>140</v>
      </c>
      <c r="B55" s="23" t="s">
        <v>42</v>
      </c>
      <c r="C55" s="23" t="s">
        <v>43</v>
      </c>
      <c r="D55" s="28" t="s">
        <v>38</v>
      </c>
      <c r="E55" s="23" t="s">
        <v>39</v>
      </c>
      <c r="F55" s="25" t="s">
        <v>774</v>
      </c>
      <c r="G55" s="36" t="s">
        <v>140</v>
      </c>
      <c r="H55" s="36" t="s">
        <v>141</v>
      </c>
      <c r="I55" s="36" t="s">
        <v>142</v>
      </c>
      <c r="J55" s="36" t="s">
        <v>143</v>
      </c>
      <c r="K55" s="33" t="s">
        <v>567</v>
      </c>
      <c r="L55" s="38" t="s">
        <v>560</v>
      </c>
      <c r="M55" s="36" t="s">
        <v>550</v>
      </c>
      <c r="N55" s="36" t="s">
        <v>543</v>
      </c>
      <c r="O55" s="44" t="s">
        <v>656</v>
      </c>
      <c r="P55" s="36" t="s">
        <v>39</v>
      </c>
      <c r="Q55" s="36" t="s">
        <v>832</v>
      </c>
      <c r="R55" s="36" t="str">
        <f t="shared" si="22"/>
        <v>수도권 경제 10</v>
      </c>
      <c r="S55" s="31" t="str">
        <f>TEXT(VLOOKUP(F55, '10.31_일반경제'!$E$6:$N$98, 10, FALSE), "HH:MM")</f>
        <v>13:30</v>
      </c>
      <c r="T55" s="31" t="str">
        <f t="shared" si="23"/>
        <v>13:45</v>
      </c>
      <c r="U55" s="36"/>
      <c r="V55" s="36" t="s">
        <v>774</v>
      </c>
      <c r="W55" s="33" t="str">
        <f>TEXT(VLOOKUP(F55, '10.31_일반경제'!$F$6:$N$98, 9, FALSE), "HH:MM")</f>
        <v>13:50</v>
      </c>
      <c r="X55" s="33" t="str">
        <f t="shared" si="24"/>
        <v>14:05</v>
      </c>
      <c r="Y55" s="78" t="str">
        <f t="shared" si="25"/>
        <v>10월31일(목)</v>
      </c>
      <c r="Z55" s="78" t="str">
        <f t="shared" si="26"/>
        <v>1조</v>
      </c>
      <c r="AA55" s="78" t="s">
        <v>774</v>
      </c>
      <c r="AB55" s="78" t="str">
        <f>TEXT(VLOOKUP(F55, '10.31_일반경제'!$G$5:$N$97, 8, FALSE), "HH:MM")</f>
        <v>14:25</v>
      </c>
      <c r="AC55" s="78" t="str">
        <f t="shared" si="27"/>
        <v>14:45</v>
      </c>
      <c r="AD55" s="26"/>
      <c r="AE55" s="27" t="str">
        <f t="shared" si="15"/>
        <v>12</v>
      </c>
      <c r="AF55" s="27" t="str">
        <f t="shared" si="6"/>
        <v>12-10월31일(목)수도권 경제 10</v>
      </c>
    </row>
    <row r="56" spans="1:32" ht="30" hidden="1" customHeight="1">
      <c r="A56" s="26" t="s">
        <v>164</v>
      </c>
      <c r="B56" s="23" t="s">
        <v>42</v>
      </c>
      <c r="C56" s="23" t="s">
        <v>43</v>
      </c>
      <c r="D56" s="28" t="s">
        <v>38</v>
      </c>
      <c r="E56" s="23" t="s">
        <v>41</v>
      </c>
      <c r="F56" s="25" t="s">
        <v>784</v>
      </c>
      <c r="G56" s="36" t="s">
        <v>164</v>
      </c>
      <c r="H56" s="36" t="s">
        <v>165</v>
      </c>
      <c r="I56" s="36" t="s">
        <v>166</v>
      </c>
      <c r="J56" s="36" t="s">
        <v>167</v>
      </c>
      <c r="K56" s="33" t="s">
        <v>567</v>
      </c>
      <c r="L56" s="38" t="s">
        <v>561</v>
      </c>
      <c r="M56" s="36" t="s">
        <v>550</v>
      </c>
      <c r="N56" s="36" t="s">
        <v>544</v>
      </c>
      <c r="O56" s="44" t="s">
        <v>666</v>
      </c>
      <c r="P56" s="36" t="s">
        <v>41</v>
      </c>
      <c r="Q56" s="36" t="s">
        <v>832</v>
      </c>
      <c r="R56" s="36" t="str">
        <f t="shared" si="22"/>
        <v>수도권 경제 16</v>
      </c>
      <c r="S56" s="31" t="str">
        <f>TEXT(VLOOKUP(F56, '10.31_일반경제'!$E$6:$N$98, 10, FALSE), "HH:MM")</f>
        <v>15:10</v>
      </c>
      <c r="T56" s="31" t="str">
        <f t="shared" si="23"/>
        <v>15:25</v>
      </c>
      <c r="U56" s="36"/>
      <c r="V56" s="36" t="s">
        <v>784</v>
      </c>
      <c r="W56" s="33" t="str">
        <f>TEXT(VLOOKUP(F56, '10.31_일반경제'!$F$6:$N$98, 9, FALSE), "HH:MM")</f>
        <v>15:30</v>
      </c>
      <c r="X56" s="33" t="str">
        <f t="shared" si="24"/>
        <v>15:45</v>
      </c>
      <c r="Y56" s="78" t="str">
        <f t="shared" si="25"/>
        <v>10월31일(목)</v>
      </c>
      <c r="Z56" s="78" t="str">
        <f t="shared" si="26"/>
        <v>1조</v>
      </c>
      <c r="AA56" s="78" t="s">
        <v>784</v>
      </c>
      <c r="AB56" s="78" t="str">
        <f>TEXT(VLOOKUP(F56, '10.31_일반경제'!$G$5:$N$97, 8, FALSE), "HH:MM")</f>
        <v>14:50</v>
      </c>
      <c r="AC56" s="78" t="str">
        <f t="shared" si="27"/>
        <v>15:10</v>
      </c>
      <c r="AD56" s="26"/>
      <c r="AE56" s="27" t="str">
        <f t="shared" si="15"/>
        <v>13</v>
      </c>
      <c r="AF56" s="27" t="str">
        <f t="shared" si="6"/>
        <v>13-10월31일(목)수도권 경제 16</v>
      </c>
    </row>
    <row r="57" spans="1:32" ht="30" hidden="1" customHeight="1">
      <c r="A57" s="26" t="s">
        <v>152</v>
      </c>
      <c r="B57" s="23" t="s">
        <v>42</v>
      </c>
      <c r="C57" s="23" t="s">
        <v>43</v>
      </c>
      <c r="D57" s="28" t="s">
        <v>38</v>
      </c>
      <c r="E57" s="23" t="s">
        <v>39</v>
      </c>
      <c r="F57" s="25" t="s">
        <v>781</v>
      </c>
      <c r="G57" s="36" t="s">
        <v>152</v>
      </c>
      <c r="H57" s="36" t="s">
        <v>153</v>
      </c>
      <c r="I57" s="36" t="s">
        <v>154</v>
      </c>
      <c r="J57" s="36" t="s">
        <v>155</v>
      </c>
      <c r="K57" s="33" t="s">
        <v>567</v>
      </c>
      <c r="L57" s="38" t="s">
        <v>561</v>
      </c>
      <c r="M57" s="36" t="s">
        <v>550</v>
      </c>
      <c r="N57" s="36" t="s">
        <v>544</v>
      </c>
      <c r="O57" s="44" t="s">
        <v>663</v>
      </c>
      <c r="P57" s="36" t="s">
        <v>826</v>
      </c>
      <c r="Q57" s="36" t="s">
        <v>832</v>
      </c>
      <c r="R57" s="36" t="str">
        <f t="shared" si="22"/>
        <v>수도권 경제 13</v>
      </c>
      <c r="S57" s="31" t="str">
        <f>TEXT(VLOOKUP(F57, '10.31_일반경제'!$E$6:$N$98, 10, FALSE), "HH:MM")</f>
        <v>14:30</v>
      </c>
      <c r="T57" s="31" t="str">
        <f t="shared" si="23"/>
        <v>14:45</v>
      </c>
      <c r="U57" s="36"/>
      <c r="V57" s="36" t="s">
        <v>781</v>
      </c>
      <c r="W57" s="33" t="str">
        <f>TEXT(VLOOKUP(F57, '10.31_일반경제'!$F$6:$N$98, 9, FALSE), "HH:MM")</f>
        <v>14:50</v>
      </c>
      <c r="X57" s="33" t="str">
        <f t="shared" si="24"/>
        <v>15:05</v>
      </c>
      <c r="Y57" s="78" t="str">
        <f t="shared" si="25"/>
        <v>10월31일(목)</v>
      </c>
      <c r="Z57" s="78" t="str">
        <f t="shared" si="26"/>
        <v>1조</v>
      </c>
      <c r="AA57" s="78" t="s">
        <v>781</v>
      </c>
      <c r="AB57" s="78" t="str">
        <f>TEXT(VLOOKUP(F57, '10.31_일반경제'!$G$5:$N$97, 8, FALSE), "HH:MM")</f>
        <v>15:15</v>
      </c>
      <c r="AC57" s="78" t="str">
        <f t="shared" si="27"/>
        <v>15:35</v>
      </c>
      <c r="AD57" s="26"/>
      <c r="AE57" s="27" t="str">
        <f t="shared" si="15"/>
        <v>14</v>
      </c>
      <c r="AF57" s="27" t="str">
        <f t="shared" si="6"/>
        <v>14-10월31일(목)수도권 경제 13</v>
      </c>
    </row>
    <row r="58" spans="1:32" ht="30" hidden="1" customHeight="1">
      <c r="A58" s="26" t="s">
        <v>156</v>
      </c>
      <c r="B58" s="23" t="s">
        <v>42</v>
      </c>
      <c r="C58" s="23" t="s">
        <v>43</v>
      </c>
      <c r="D58" s="28" t="s">
        <v>38</v>
      </c>
      <c r="E58" s="23" t="s">
        <v>39</v>
      </c>
      <c r="F58" s="25" t="s">
        <v>782</v>
      </c>
      <c r="G58" s="36" t="s">
        <v>156</v>
      </c>
      <c r="H58" s="36" t="s">
        <v>157</v>
      </c>
      <c r="I58" s="36" t="s">
        <v>158</v>
      </c>
      <c r="J58" s="36" t="s">
        <v>159</v>
      </c>
      <c r="K58" s="33" t="s">
        <v>567</v>
      </c>
      <c r="L58" s="38" t="s">
        <v>561</v>
      </c>
      <c r="M58" s="36" t="s">
        <v>550</v>
      </c>
      <c r="N58" s="36" t="s">
        <v>544</v>
      </c>
      <c r="O58" s="44" t="s">
        <v>664</v>
      </c>
      <c r="P58" s="36" t="s">
        <v>825</v>
      </c>
      <c r="Q58" s="36" t="s">
        <v>832</v>
      </c>
      <c r="R58" s="36" t="str">
        <f t="shared" si="22"/>
        <v>수도권 경제 14</v>
      </c>
      <c r="S58" s="31" t="e">
        <f>TEXT(VLOOKUP(F58, '10.31_일반경제'!$E$6:$N$98, 10, FALSE), "HH:MM")</f>
        <v>#N/A</v>
      </c>
      <c r="T58" s="31" t="e">
        <f t="shared" si="23"/>
        <v>#N/A</v>
      </c>
      <c r="U58" s="36"/>
      <c r="V58" s="36" t="s">
        <v>782</v>
      </c>
      <c r="W58" s="33" t="e">
        <f>TEXT(VLOOKUP(F58, '10.31_일반경제'!$F$6:$N$98, 9, FALSE), "HH:MM")</f>
        <v>#N/A</v>
      </c>
      <c r="X58" s="33" t="e">
        <f t="shared" si="24"/>
        <v>#N/A</v>
      </c>
      <c r="Y58" s="78" t="str">
        <f t="shared" si="25"/>
        <v>10월31일(목)</v>
      </c>
      <c r="Z58" s="78" t="str">
        <f t="shared" si="26"/>
        <v>1조</v>
      </c>
      <c r="AA58" s="78" t="s">
        <v>782</v>
      </c>
      <c r="AB58" s="78" t="e">
        <f>TEXT(VLOOKUP(F58, '10.31_일반경제'!$G$5:$N$97, 8, FALSE), "HH:MM")</f>
        <v>#N/A</v>
      </c>
      <c r="AC58" s="78" t="e">
        <f t="shared" si="27"/>
        <v>#N/A</v>
      </c>
      <c r="AD58" s="26"/>
      <c r="AE58" s="27" t="str">
        <f t="shared" si="15"/>
        <v>15</v>
      </c>
      <c r="AF58" s="27" t="str">
        <f t="shared" si="6"/>
        <v>15-10월31일(목)수도권 경제 14</v>
      </c>
    </row>
    <row r="59" spans="1:32" ht="30" hidden="1" customHeight="1">
      <c r="A59" s="26" t="s">
        <v>160</v>
      </c>
      <c r="B59" s="23" t="s">
        <v>42</v>
      </c>
      <c r="C59" s="23" t="s">
        <v>43</v>
      </c>
      <c r="D59" s="28" t="s">
        <v>38</v>
      </c>
      <c r="E59" s="23" t="s">
        <v>39</v>
      </c>
      <c r="F59" s="25" t="s">
        <v>783</v>
      </c>
      <c r="G59" s="36" t="s">
        <v>160</v>
      </c>
      <c r="H59" s="36" t="s">
        <v>161</v>
      </c>
      <c r="I59" s="36" t="s">
        <v>162</v>
      </c>
      <c r="J59" s="36" t="s">
        <v>163</v>
      </c>
      <c r="K59" s="33" t="s">
        <v>567</v>
      </c>
      <c r="L59" s="38" t="s">
        <v>561</v>
      </c>
      <c r="M59" s="36" t="s">
        <v>550</v>
      </c>
      <c r="N59" s="36" t="s">
        <v>544</v>
      </c>
      <c r="O59" s="44" t="s">
        <v>665</v>
      </c>
      <c r="P59" s="36" t="s">
        <v>827</v>
      </c>
      <c r="Q59" s="36" t="s">
        <v>832</v>
      </c>
      <c r="R59" s="36" t="str">
        <f t="shared" si="22"/>
        <v>수도권 경제 15</v>
      </c>
      <c r="S59" s="31" t="str">
        <f>TEXT(VLOOKUP(F59, '10.31_일반경제'!$E$6:$N$98, 10, FALSE), "HH:MM")</f>
        <v>14:50</v>
      </c>
      <c r="T59" s="31" t="str">
        <f t="shared" si="23"/>
        <v>15:05</v>
      </c>
      <c r="U59" s="36"/>
      <c r="V59" s="36" t="s">
        <v>783</v>
      </c>
      <c r="W59" s="33" t="str">
        <f>TEXT(VLOOKUP(F59, '10.31_일반경제'!$F$6:$N$98, 9, FALSE), "HH:MM")</f>
        <v>15:10</v>
      </c>
      <c r="X59" s="33" t="str">
        <f t="shared" si="24"/>
        <v>15:25</v>
      </c>
      <c r="Y59" s="78" t="str">
        <f t="shared" si="25"/>
        <v>10월31일(목)</v>
      </c>
      <c r="Z59" s="78" t="str">
        <f t="shared" si="26"/>
        <v>1조</v>
      </c>
      <c r="AA59" s="78" t="s">
        <v>783</v>
      </c>
      <c r="AB59" s="78" t="str">
        <f>TEXT(VLOOKUP(F59, '10.31_일반경제'!$G$5:$N$97, 8, FALSE), "HH:MM")</f>
        <v>15:40</v>
      </c>
      <c r="AC59" s="78" t="str">
        <f t="shared" si="27"/>
        <v>16:00</v>
      </c>
      <c r="AD59" s="26"/>
      <c r="AE59" s="27" t="str">
        <f t="shared" si="15"/>
        <v>16</v>
      </c>
      <c r="AF59" s="27" t="str">
        <f t="shared" si="6"/>
        <v>16-10월31일(목)수도권 경제 15</v>
      </c>
    </row>
    <row r="60" spans="1:32" ht="30" customHeight="1">
      <c r="A60" s="26" t="s">
        <v>86</v>
      </c>
      <c r="B60" s="23" t="s">
        <v>36</v>
      </c>
      <c r="C60" s="23" t="s">
        <v>37</v>
      </c>
      <c r="D60" s="28" t="s">
        <v>40</v>
      </c>
      <c r="E60" s="23" t="s">
        <v>39</v>
      </c>
      <c r="F60" s="25" t="s">
        <v>791</v>
      </c>
      <c r="G60" s="36" t="s">
        <v>86</v>
      </c>
      <c r="H60" s="36"/>
      <c r="I60" s="36"/>
      <c r="J60" s="36"/>
      <c r="K60" s="39" t="s">
        <v>568</v>
      </c>
      <c r="L60" s="40" t="s">
        <v>554</v>
      </c>
      <c r="M60" s="36" t="s">
        <v>552</v>
      </c>
      <c r="N60" s="36" t="s">
        <v>541</v>
      </c>
      <c r="O60" s="44" t="s">
        <v>673</v>
      </c>
      <c r="P60" s="36" t="s">
        <v>819</v>
      </c>
      <c r="Q60" s="36" t="s">
        <v>832</v>
      </c>
      <c r="R60" s="36" t="str">
        <f t="shared" si="22"/>
        <v>보훈 경영 03</v>
      </c>
      <c r="S60" s="31" t="str">
        <f>TEXT(VLOOKUP(F60, '11.1_특별(보훈),고교행정'!$E$6:$N$79, 10, FALSE), "HH:MM")</f>
        <v>09:40</v>
      </c>
      <c r="T60" s="31" t="str">
        <f t="shared" si="23"/>
        <v>09:55</v>
      </c>
      <c r="U60" s="36"/>
      <c r="V60" s="36" t="s">
        <v>791</v>
      </c>
      <c r="W60" s="33" t="str">
        <f>TEXT(VLOOKUP(F60, '11.1_특별(보훈),고교행정'!$F$6:$N$79, 9, FALSE), "HH:MM")</f>
        <v>10:00</v>
      </c>
      <c r="X60" s="33" t="str">
        <f t="shared" si="24"/>
        <v>10:15</v>
      </c>
      <c r="Y60" s="78" t="str">
        <f t="shared" si="25"/>
        <v>11월01일(금)</v>
      </c>
      <c r="Z60" s="78" t="str">
        <f t="shared" si="26"/>
        <v>1조</v>
      </c>
      <c r="AA60" s="78" t="s">
        <v>791</v>
      </c>
      <c r="AB60" s="78" t="str">
        <f>TEXT(VLOOKUP(F60, '11.1_특별(보훈),고교행정'!$G$6:$N$79, 8, FALSE), "HH:MM")</f>
        <v>09:00</v>
      </c>
      <c r="AC60" s="78" t="str">
        <f t="shared" si="27"/>
        <v>09:20</v>
      </c>
      <c r="AD60" s="26"/>
      <c r="AE60" s="83" t="s">
        <v>867</v>
      </c>
      <c r="AF60" s="27" t="str">
        <f t="shared" si="6"/>
        <v>01-11월01일(금)보훈 경영 03</v>
      </c>
    </row>
    <row r="61" spans="1:32" ht="30" customHeight="1">
      <c r="A61" s="26" t="s">
        <v>89</v>
      </c>
      <c r="B61" s="23" t="s">
        <v>36</v>
      </c>
      <c r="C61" s="23" t="s">
        <v>37</v>
      </c>
      <c r="D61" s="28" t="s">
        <v>40</v>
      </c>
      <c r="E61" s="23" t="s">
        <v>39</v>
      </c>
      <c r="F61" s="25" t="s">
        <v>792</v>
      </c>
      <c r="G61" s="36" t="s">
        <v>89</v>
      </c>
      <c r="H61" s="36"/>
      <c r="I61" s="36"/>
      <c r="J61" s="36"/>
      <c r="K61" s="39" t="s">
        <v>568</v>
      </c>
      <c r="L61" s="40" t="s">
        <v>554</v>
      </c>
      <c r="M61" s="36" t="s">
        <v>552</v>
      </c>
      <c r="N61" s="36" t="s">
        <v>541</v>
      </c>
      <c r="O61" s="44" t="s">
        <v>674</v>
      </c>
      <c r="P61" s="36" t="s">
        <v>829</v>
      </c>
      <c r="Q61" s="36" t="s">
        <v>832</v>
      </c>
      <c r="R61" s="36" t="str">
        <f t="shared" si="22"/>
        <v>보훈 경영 04</v>
      </c>
      <c r="S61" s="31" t="str">
        <f>TEXT(VLOOKUP(F61, '11.1_특별(보훈),고교행정'!$E$6:$N$79, 10, FALSE), "HH:MM")</f>
        <v>10:00</v>
      </c>
      <c r="T61" s="31" t="str">
        <f t="shared" si="23"/>
        <v>10:15</v>
      </c>
      <c r="U61" s="36"/>
      <c r="V61" s="36" t="s">
        <v>792</v>
      </c>
      <c r="W61" s="33" t="str">
        <f>TEXT(VLOOKUP(F61, '11.1_특별(보훈),고교행정'!$F$6:$N$79, 9, FALSE), "HH:MM")</f>
        <v>10:20</v>
      </c>
      <c r="X61" s="33" t="str">
        <f t="shared" si="24"/>
        <v>10:35</v>
      </c>
      <c r="Y61" s="78" t="str">
        <f t="shared" si="25"/>
        <v>11월01일(금)</v>
      </c>
      <c r="Z61" s="78" t="str">
        <f t="shared" si="26"/>
        <v>1조</v>
      </c>
      <c r="AA61" s="78" t="s">
        <v>792</v>
      </c>
      <c r="AB61" s="78" t="str">
        <f>TEXT(VLOOKUP(F61, '11.1_특별(보훈),고교행정'!$G$6:$N$79, 8, FALSE), "HH:MM")</f>
        <v>09:25</v>
      </c>
      <c r="AC61" s="78" t="str">
        <f t="shared" si="27"/>
        <v>09:45</v>
      </c>
      <c r="AD61" s="26"/>
      <c r="AE61" s="27" t="str">
        <f t="shared" si="15"/>
        <v>02</v>
      </c>
      <c r="AF61" s="27" t="str">
        <f t="shared" si="6"/>
        <v>02-11월01일(금)보훈 경영 04</v>
      </c>
    </row>
    <row r="62" spans="1:32" ht="30" customHeight="1">
      <c r="A62" s="26" t="s">
        <v>80</v>
      </c>
      <c r="B62" s="23" t="s">
        <v>36</v>
      </c>
      <c r="C62" s="23" t="s">
        <v>37</v>
      </c>
      <c r="D62" s="28" t="s">
        <v>40</v>
      </c>
      <c r="E62" s="23" t="s">
        <v>39</v>
      </c>
      <c r="F62" s="25" t="s">
        <v>789</v>
      </c>
      <c r="G62" s="36" t="s">
        <v>80</v>
      </c>
      <c r="H62" s="36"/>
      <c r="I62" s="36"/>
      <c r="J62" s="36"/>
      <c r="K62" s="39" t="s">
        <v>568</v>
      </c>
      <c r="L62" s="40" t="s">
        <v>554</v>
      </c>
      <c r="M62" s="36" t="s">
        <v>552</v>
      </c>
      <c r="N62" s="36" t="s">
        <v>541</v>
      </c>
      <c r="O62" s="44" t="s">
        <v>671</v>
      </c>
      <c r="P62" s="36" t="s">
        <v>819</v>
      </c>
      <c r="Q62" s="36" t="s">
        <v>832</v>
      </c>
      <c r="R62" s="36" t="str">
        <f t="shared" si="22"/>
        <v>보훈 경영 01</v>
      </c>
      <c r="S62" s="31" t="str">
        <f>TEXT(VLOOKUP(F62, '11.1_특별(보훈),고교행정'!$E$6:$N$79, 10, FALSE), "HH:MM")</f>
        <v>09:00</v>
      </c>
      <c r="T62" s="31" t="str">
        <f t="shared" si="23"/>
        <v>09:15</v>
      </c>
      <c r="U62" s="36"/>
      <c r="V62" s="36" t="s">
        <v>789</v>
      </c>
      <c r="W62" s="33" t="str">
        <f>TEXT(VLOOKUP(F62, '11.1_특별(보훈),고교행정'!$F$6:$N$79, 9, FALSE), "HH:MM")</f>
        <v>09:20</v>
      </c>
      <c r="X62" s="33" t="str">
        <f t="shared" si="24"/>
        <v>09:35</v>
      </c>
      <c r="Y62" s="78" t="str">
        <f t="shared" si="25"/>
        <v>11월01일(금)</v>
      </c>
      <c r="Z62" s="78" t="str">
        <f t="shared" si="26"/>
        <v>1조</v>
      </c>
      <c r="AA62" s="78" t="s">
        <v>789</v>
      </c>
      <c r="AB62" s="78" t="str">
        <f>TEXT(VLOOKUP(F62, '11.1_특별(보훈),고교행정'!$G$6:$N$79, 8, FALSE), "HH:MM")</f>
        <v>09:50</v>
      </c>
      <c r="AC62" s="78" t="str">
        <f t="shared" si="27"/>
        <v>10:10</v>
      </c>
      <c r="AD62" s="26"/>
      <c r="AE62" s="27" t="str">
        <f t="shared" si="15"/>
        <v>03</v>
      </c>
      <c r="AF62" s="27" t="str">
        <f t="shared" si="6"/>
        <v>03-11월01일(금)보훈 경영 01</v>
      </c>
    </row>
    <row r="63" spans="1:32" ht="30" customHeight="1">
      <c r="A63" s="26" t="s">
        <v>83</v>
      </c>
      <c r="B63" s="23" t="s">
        <v>36</v>
      </c>
      <c r="C63" s="23" t="s">
        <v>37</v>
      </c>
      <c r="D63" s="28" t="s">
        <v>40</v>
      </c>
      <c r="E63" s="23" t="s">
        <v>39</v>
      </c>
      <c r="F63" s="25" t="s">
        <v>790</v>
      </c>
      <c r="G63" s="36" t="s">
        <v>83</v>
      </c>
      <c r="H63" s="36"/>
      <c r="I63" s="36"/>
      <c r="J63" s="36"/>
      <c r="K63" s="39" t="s">
        <v>568</v>
      </c>
      <c r="L63" s="40" t="s">
        <v>554</v>
      </c>
      <c r="M63" s="36" t="s">
        <v>552</v>
      </c>
      <c r="N63" s="36" t="s">
        <v>541</v>
      </c>
      <c r="O63" s="44" t="s">
        <v>672</v>
      </c>
      <c r="P63" s="36" t="s">
        <v>819</v>
      </c>
      <c r="Q63" s="36" t="s">
        <v>832</v>
      </c>
      <c r="R63" s="36" t="str">
        <f t="shared" si="22"/>
        <v>보훈 경영 02</v>
      </c>
      <c r="S63" s="31" t="str">
        <f>TEXT(VLOOKUP(F63, '11.1_특별(보훈),고교행정'!$E$6:$N$79, 10, FALSE), "HH:MM")</f>
        <v>09:20</v>
      </c>
      <c r="T63" s="31" t="str">
        <f t="shared" si="23"/>
        <v>09:35</v>
      </c>
      <c r="U63" s="36"/>
      <c r="V63" s="36" t="s">
        <v>790</v>
      </c>
      <c r="W63" s="33" t="str">
        <f>TEXT(VLOOKUP(F63, '11.1_특별(보훈),고교행정'!$F$6:$N$79, 9, FALSE), "HH:MM")</f>
        <v>09:40</v>
      </c>
      <c r="X63" s="33" t="str">
        <f t="shared" si="24"/>
        <v>09:55</v>
      </c>
      <c r="Y63" s="78" t="str">
        <f t="shared" si="25"/>
        <v>11월01일(금)</v>
      </c>
      <c r="Z63" s="78" t="str">
        <f t="shared" si="26"/>
        <v>1조</v>
      </c>
      <c r="AA63" s="78" t="s">
        <v>790</v>
      </c>
      <c r="AB63" s="78" t="str">
        <f>TEXT(VLOOKUP(F63, '11.1_특별(보훈),고교행정'!$G$6:$N$79, 8, FALSE), "HH:MM")</f>
        <v>10:15</v>
      </c>
      <c r="AC63" s="78" t="str">
        <f t="shared" si="27"/>
        <v>10:35</v>
      </c>
      <c r="AD63" s="26"/>
      <c r="AE63" s="27" t="str">
        <f t="shared" si="15"/>
        <v>04</v>
      </c>
      <c r="AF63" s="27" t="str">
        <f t="shared" si="6"/>
        <v>04-11월01일(금)보훈 경영 02</v>
      </c>
    </row>
    <row r="64" spans="1:32" ht="30" customHeight="1">
      <c r="A64" s="26" t="s">
        <v>101</v>
      </c>
      <c r="B64" s="23" t="s">
        <v>36</v>
      </c>
      <c r="C64" s="23" t="s">
        <v>37</v>
      </c>
      <c r="D64" s="28" t="s">
        <v>40</v>
      </c>
      <c r="E64" s="23" t="s">
        <v>41</v>
      </c>
      <c r="F64" s="25" t="s">
        <v>801</v>
      </c>
      <c r="G64" s="36" t="s">
        <v>101</v>
      </c>
      <c r="H64" s="36"/>
      <c r="I64" s="36"/>
      <c r="J64" s="36"/>
      <c r="K64" s="39" t="s">
        <v>568</v>
      </c>
      <c r="L64" s="40" t="s">
        <v>556</v>
      </c>
      <c r="M64" s="36" t="s">
        <v>552</v>
      </c>
      <c r="N64" s="36" t="s">
        <v>542</v>
      </c>
      <c r="O64" s="44" t="s">
        <v>683</v>
      </c>
      <c r="P64" s="36" t="s">
        <v>41</v>
      </c>
      <c r="Q64" s="36" t="s">
        <v>832</v>
      </c>
      <c r="R64" s="36" t="str">
        <f t="shared" si="22"/>
        <v>보훈 경영 08</v>
      </c>
      <c r="S64" s="31" t="e">
        <f>TEXT(VLOOKUP(F64, '11.1_특별(보훈),고교행정'!$E$6:$N$79, 10, FALSE), "HH:MM")</f>
        <v>#N/A</v>
      </c>
      <c r="T64" s="31" t="e">
        <f t="shared" si="23"/>
        <v>#N/A</v>
      </c>
      <c r="U64" s="36"/>
      <c r="V64" s="36" t="s">
        <v>801</v>
      </c>
      <c r="W64" s="33" t="e">
        <f>TEXT(VLOOKUP(F64, '11.1_특별(보훈),고교행정'!$F$6:$N$79, 9, FALSE), "HH:MM")</f>
        <v>#N/A</v>
      </c>
      <c r="X64" s="33" t="e">
        <f t="shared" si="24"/>
        <v>#N/A</v>
      </c>
      <c r="Y64" s="78" t="str">
        <f t="shared" si="25"/>
        <v>11월01일(금)</v>
      </c>
      <c r="Z64" s="78" t="str">
        <f t="shared" si="26"/>
        <v>1조</v>
      </c>
      <c r="AA64" s="78" t="s">
        <v>801</v>
      </c>
      <c r="AB64" s="78" t="e">
        <f>TEXT(VLOOKUP(F64, '11.1_특별(보훈),고교행정'!$G$6:$N$79, 8, FALSE), "HH:MM")</f>
        <v>#N/A</v>
      </c>
      <c r="AC64" s="78" t="e">
        <f t="shared" si="27"/>
        <v>#N/A</v>
      </c>
      <c r="AD64" s="26"/>
      <c r="AE64" s="27" t="str">
        <f t="shared" si="15"/>
        <v>05</v>
      </c>
      <c r="AF64" s="27" t="str">
        <f t="shared" si="6"/>
        <v>05-11월01일(금)보훈 경영 08</v>
      </c>
    </row>
    <row r="65" spans="1:32" ht="30" customHeight="1">
      <c r="A65" s="26" t="s">
        <v>92</v>
      </c>
      <c r="B65" s="23" t="s">
        <v>36</v>
      </c>
      <c r="C65" s="23" t="s">
        <v>37</v>
      </c>
      <c r="D65" s="28" t="s">
        <v>40</v>
      </c>
      <c r="E65" s="23" t="s">
        <v>39</v>
      </c>
      <c r="F65" s="25" t="s">
        <v>798</v>
      </c>
      <c r="G65" s="36" t="s">
        <v>92</v>
      </c>
      <c r="H65" s="36"/>
      <c r="I65" s="36"/>
      <c r="J65" s="36"/>
      <c r="K65" s="39" t="s">
        <v>568</v>
      </c>
      <c r="L65" s="40" t="s">
        <v>556</v>
      </c>
      <c r="M65" s="36" t="s">
        <v>552</v>
      </c>
      <c r="N65" s="36" t="s">
        <v>542</v>
      </c>
      <c r="O65" s="44" t="s">
        <v>680</v>
      </c>
      <c r="P65" s="36" t="s">
        <v>830</v>
      </c>
      <c r="Q65" s="36" t="s">
        <v>832</v>
      </c>
      <c r="R65" s="36" t="str">
        <f t="shared" si="22"/>
        <v>보훈 경영 05</v>
      </c>
      <c r="S65" s="31" t="e">
        <f>TEXT(VLOOKUP(F65, '11.1_특별(보훈),고교행정'!$E$6:$N$79, 10, FALSE), "HH:MM")</f>
        <v>#N/A</v>
      </c>
      <c r="T65" s="31" t="e">
        <f t="shared" si="23"/>
        <v>#N/A</v>
      </c>
      <c r="U65" s="36"/>
      <c r="V65" s="36" t="s">
        <v>798</v>
      </c>
      <c r="W65" s="33" t="e">
        <f>TEXT(VLOOKUP(F65, '11.1_특별(보훈),고교행정'!$F$6:$N$79, 9, FALSE), "HH:MM")</f>
        <v>#N/A</v>
      </c>
      <c r="X65" s="33" t="e">
        <f t="shared" si="24"/>
        <v>#N/A</v>
      </c>
      <c r="Y65" s="78" t="str">
        <f t="shared" si="25"/>
        <v>11월01일(금)</v>
      </c>
      <c r="Z65" s="78" t="str">
        <f t="shared" si="26"/>
        <v>1조</v>
      </c>
      <c r="AA65" s="78" t="s">
        <v>798</v>
      </c>
      <c r="AB65" s="78" t="e">
        <f>TEXT(VLOOKUP(F65, '11.1_특별(보훈),고교행정'!$G$6:$N$79, 8, FALSE), "HH:MM")</f>
        <v>#N/A</v>
      </c>
      <c r="AC65" s="78" t="e">
        <f t="shared" si="27"/>
        <v>#N/A</v>
      </c>
      <c r="AD65" s="26"/>
      <c r="AE65" s="27" t="str">
        <f t="shared" si="15"/>
        <v>06</v>
      </c>
      <c r="AF65" s="27" t="str">
        <f t="shared" si="6"/>
        <v>06-11월01일(금)보훈 경영 05</v>
      </c>
    </row>
    <row r="66" spans="1:32" ht="30" customHeight="1">
      <c r="A66" s="26" t="s">
        <v>95</v>
      </c>
      <c r="B66" s="23" t="s">
        <v>36</v>
      </c>
      <c r="C66" s="23" t="s">
        <v>37</v>
      </c>
      <c r="D66" s="28" t="s">
        <v>40</v>
      </c>
      <c r="E66" s="23" t="s">
        <v>39</v>
      </c>
      <c r="F66" s="25" t="s">
        <v>799</v>
      </c>
      <c r="G66" s="36" t="s">
        <v>95</v>
      </c>
      <c r="H66" s="36"/>
      <c r="I66" s="36"/>
      <c r="J66" s="36"/>
      <c r="K66" s="39" t="s">
        <v>568</v>
      </c>
      <c r="L66" s="40" t="s">
        <v>556</v>
      </c>
      <c r="M66" s="36" t="s">
        <v>552</v>
      </c>
      <c r="N66" s="36" t="s">
        <v>542</v>
      </c>
      <c r="O66" s="44" t="s">
        <v>681</v>
      </c>
      <c r="P66" s="36" t="s">
        <v>821</v>
      </c>
      <c r="Q66" s="36" t="s">
        <v>832</v>
      </c>
      <c r="R66" s="36" t="str">
        <f t="shared" si="22"/>
        <v>보훈 경영 06</v>
      </c>
      <c r="S66" s="31" t="str">
        <f>TEXT(VLOOKUP(F66, '11.1_특별(보훈),고교행정'!$E$6:$N$79, 10, FALSE), "HH:MM")</f>
        <v>10:20</v>
      </c>
      <c r="T66" s="31" t="str">
        <f t="shared" si="23"/>
        <v>10:35</v>
      </c>
      <c r="U66" s="36"/>
      <c r="V66" s="36" t="s">
        <v>799</v>
      </c>
      <c r="W66" s="33" t="str">
        <f>TEXT(VLOOKUP(F66, '11.1_특별(보훈),고교행정'!$F$6:$N$79, 9, FALSE), "HH:MM")</f>
        <v>10:40</v>
      </c>
      <c r="X66" s="33" t="str">
        <f t="shared" si="24"/>
        <v>10:55</v>
      </c>
      <c r="Y66" s="78" t="str">
        <f t="shared" si="25"/>
        <v>11월01일(금)</v>
      </c>
      <c r="Z66" s="78" t="str">
        <f t="shared" si="26"/>
        <v>1조</v>
      </c>
      <c r="AA66" s="78" t="s">
        <v>799</v>
      </c>
      <c r="AB66" s="78" t="str">
        <f>TEXT(VLOOKUP(F66, '11.1_특별(보훈),고교행정'!$G$6:$N$79, 8, FALSE), "HH:MM")</f>
        <v>11:05</v>
      </c>
      <c r="AC66" s="78" t="str">
        <f t="shared" si="27"/>
        <v>11:25</v>
      </c>
      <c r="AD66" s="26"/>
      <c r="AE66" s="27" t="str">
        <f t="shared" si="15"/>
        <v>07</v>
      </c>
      <c r="AF66" s="27" t="str">
        <f t="shared" si="6"/>
        <v>07-11월01일(금)보훈 경영 06</v>
      </c>
    </row>
    <row r="67" spans="1:32" ht="30" customHeight="1">
      <c r="A67" s="26" t="s">
        <v>98</v>
      </c>
      <c r="B67" s="23" t="s">
        <v>36</v>
      </c>
      <c r="C67" s="23" t="s">
        <v>37</v>
      </c>
      <c r="D67" s="28" t="s">
        <v>40</v>
      </c>
      <c r="E67" s="23" t="s">
        <v>41</v>
      </c>
      <c r="F67" s="25" t="s">
        <v>800</v>
      </c>
      <c r="G67" s="36" t="s">
        <v>98</v>
      </c>
      <c r="H67" s="36"/>
      <c r="I67" s="36"/>
      <c r="J67" s="36"/>
      <c r="K67" s="39" t="s">
        <v>568</v>
      </c>
      <c r="L67" s="40" t="s">
        <v>556</v>
      </c>
      <c r="M67" s="36" t="s">
        <v>552</v>
      </c>
      <c r="N67" s="36" t="s">
        <v>542</v>
      </c>
      <c r="O67" s="44" t="s">
        <v>682</v>
      </c>
      <c r="P67" s="36" t="s">
        <v>821</v>
      </c>
      <c r="Q67" s="36" t="s">
        <v>832</v>
      </c>
      <c r="R67" s="36" t="str">
        <f t="shared" si="22"/>
        <v>보훈 경영 07</v>
      </c>
      <c r="S67" s="31" t="str">
        <f>TEXT(VLOOKUP(F67, '11.1_특별(보훈),고교행정'!$E$6:$N$79, 10, FALSE), "HH:MM")</f>
        <v>10:40</v>
      </c>
      <c r="T67" s="31" t="str">
        <f t="shared" si="23"/>
        <v>10:55</v>
      </c>
      <c r="U67" s="36"/>
      <c r="V67" s="36" t="s">
        <v>800</v>
      </c>
      <c r="W67" s="33" t="str">
        <f>TEXT(VLOOKUP(F67, '11.1_특별(보훈),고교행정'!$F$6:$N$79, 9, FALSE), "HH:MM")</f>
        <v>11:00</v>
      </c>
      <c r="X67" s="33" t="str">
        <f t="shared" si="24"/>
        <v>11:15</v>
      </c>
      <c r="Y67" s="78" t="str">
        <f t="shared" si="25"/>
        <v>11월01일(금)</v>
      </c>
      <c r="Z67" s="78" t="str">
        <f t="shared" si="26"/>
        <v>1조</v>
      </c>
      <c r="AA67" s="78" t="s">
        <v>800</v>
      </c>
      <c r="AB67" s="78" t="str">
        <f>TEXT(VLOOKUP(F67, '11.1_특별(보훈),고교행정'!$G$6:$N$79, 8, FALSE), "HH:MM")</f>
        <v>11:30</v>
      </c>
      <c r="AC67" s="78" t="str">
        <f t="shared" si="27"/>
        <v>11:50</v>
      </c>
      <c r="AD67" s="26"/>
      <c r="AE67" s="27" t="str">
        <f t="shared" si="15"/>
        <v>08</v>
      </c>
      <c r="AF67" s="27" t="str">
        <f t="shared" si="6"/>
        <v>08-11월01일(금)보훈 경영 07</v>
      </c>
    </row>
    <row r="68" spans="1:32" ht="30" hidden="1" customHeight="1">
      <c r="A68" s="26"/>
      <c r="B68" s="23"/>
      <c r="C68" s="23"/>
      <c r="D68" s="28"/>
      <c r="E68" s="23"/>
      <c r="F68" s="25"/>
      <c r="G68" s="36"/>
      <c r="H68" s="36"/>
      <c r="I68" s="36"/>
      <c r="J68" s="36"/>
      <c r="K68" s="33" t="s">
        <v>567</v>
      </c>
      <c r="L68" s="42"/>
      <c r="M68" s="36" t="s">
        <v>552</v>
      </c>
      <c r="N68" s="36"/>
      <c r="O68" s="44"/>
      <c r="P68" s="36"/>
      <c r="Q68" s="36"/>
      <c r="R68" s="36"/>
      <c r="S68" s="31"/>
      <c r="T68" s="31"/>
      <c r="U68" s="36"/>
      <c r="V68" s="36"/>
      <c r="W68" s="33"/>
      <c r="X68" s="33"/>
      <c r="Y68" s="471" t="s">
        <v>859</v>
      </c>
      <c r="Z68" s="472"/>
      <c r="AA68" s="128"/>
      <c r="AB68" s="79" t="str">
        <f>AC67</f>
        <v>11:50</v>
      </c>
      <c r="AC68" s="79" t="str">
        <f>AB69</f>
        <v>13:20</v>
      </c>
      <c r="AD68" s="79"/>
      <c r="AF68" s="27" t="str">
        <f t="shared" si="6"/>
        <v>-점심</v>
      </c>
    </row>
    <row r="69" spans="1:32" ht="30" customHeight="1">
      <c r="A69" s="26" t="s">
        <v>77</v>
      </c>
      <c r="B69" s="23" t="s">
        <v>36</v>
      </c>
      <c r="C69" s="23" t="s">
        <v>37</v>
      </c>
      <c r="D69" s="28" t="s">
        <v>38</v>
      </c>
      <c r="E69" s="23" t="s">
        <v>39</v>
      </c>
      <c r="F69" s="25" t="s">
        <v>809</v>
      </c>
      <c r="G69" s="36" t="s">
        <v>77</v>
      </c>
      <c r="H69" s="36"/>
      <c r="I69" s="36"/>
      <c r="J69" s="36"/>
      <c r="K69" s="39" t="s">
        <v>568</v>
      </c>
      <c r="L69" s="40" t="s">
        <v>557</v>
      </c>
      <c r="M69" s="36" t="s">
        <v>552</v>
      </c>
      <c r="N69" s="36" t="s">
        <v>543</v>
      </c>
      <c r="O69" s="44" t="s">
        <v>691</v>
      </c>
      <c r="P69" s="36" t="s">
        <v>826</v>
      </c>
      <c r="Q69" s="36" t="s">
        <v>832</v>
      </c>
      <c r="R69" s="36" t="str">
        <f t="shared" ref="R69:R79" si="28">F69</f>
        <v>보훈 경제 03</v>
      </c>
      <c r="S69" s="31" t="str">
        <f>TEXT(VLOOKUP(F69, '11.1_특별(보훈),고교행정'!$E$6:$N$79, 10, FALSE), "HH:MM")</f>
        <v>14:00</v>
      </c>
      <c r="T69" s="31" t="str">
        <f t="shared" ref="T69:T79" si="29">TEXT(S69+TIME(0, 15, 0), "HH:MM")</f>
        <v>14:15</v>
      </c>
      <c r="U69" s="36"/>
      <c r="V69" s="36" t="s">
        <v>809</v>
      </c>
      <c r="W69" s="33" t="str">
        <f>TEXT(VLOOKUP(F69, '11.1_특별(보훈),고교행정'!$F$6:$N$79, 9, FALSE), "HH:MM")</f>
        <v>14:20</v>
      </c>
      <c r="X69" s="33" t="str">
        <f t="shared" ref="X69:X79" si="30">TEXT(W69+TIME(0, 15, 0), "HH:MM")</f>
        <v>14:35</v>
      </c>
      <c r="Y69" s="78" t="str">
        <f t="shared" ref="Y69:Y79" si="31">K69</f>
        <v>11월01일(금)</v>
      </c>
      <c r="Z69" s="78" t="str">
        <f t="shared" ref="Z69:Z79" si="32">LEFT(M69, 2)</f>
        <v>1조</v>
      </c>
      <c r="AA69" s="78" t="s">
        <v>809</v>
      </c>
      <c r="AB69" s="78" t="str">
        <f>TEXT(VLOOKUP(F69, '11.1_특별(보훈),고교행정'!$G$6:$N$79, 8, FALSE), "HH:MM")</f>
        <v>13:20</v>
      </c>
      <c r="AC69" s="78" t="str">
        <f t="shared" ref="AC69:AC79" si="33">TEXT(AB69+TIME(0, 20, 0), "HH:MM")</f>
        <v>13:40</v>
      </c>
      <c r="AD69" s="26"/>
      <c r="AE69" s="27" t="str">
        <f>IF(EXACT(G69,G68), "01", TEXT(AE67+1, "00"))</f>
        <v>09</v>
      </c>
      <c r="AF69" s="27" t="str">
        <f t="shared" si="6"/>
        <v>09-11월01일(금)보훈 경제 03</v>
      </c>
    </row>
    <row r="70" spans="1:32" ht="30" customHeight="1">
      <c r="A70" s="26" t="s">
        <v>71</v>
      </c>
      <c r="B70" s="23" t="s">
        <v>36</v>
      </c>
      <c r="C70" s="23" t="s">
        <v>37</v>
      </c>
      <c r="D70" s="28" t="s">
        <v>38</v>
      </c>
      <c r="E70" s="23" t="s">
        <v>39</v>
      </c>
      <c r="F70" s="25" t="s">
        <v>807</v>
      </c>
      <c r="G70" s="36" t="s">
        <v>71</v>
      </c>
      <c r="H70" s="36"/>
      <c r="I70" s="36"/>
      <c r="J70" s="36"/>
      <c r="K70" s="39" t="s">
        <v>568</v>
      </c>
      <c r="L70" s="40" t="s">
        <v>557</v>
      </c>
      <c r="M70" s="36" t="s">
        <v>552</v>
      </c>
      <c r="N70" s="36" t="s">
        <v>543</v>
      </c>
      <c r="O70" s="44" t="s">
        <v>689</v>
      </c>
      <c r="P70" s="36" t="s">
        <v>39</v>
      </c>
      <c r="Q70" s="36" t="s">
        <v>832</v>
      </c>
      <c r="R70" s="36" t="str">
        <f t="shared" si="28"/>
        <v>보훈 경제 01</v>
      </c>
      <c r="S70" s="31" t="str">
        <f>TEXT(VLOOKUP(F70, '11.1_특별(보훈),고교행정'!$E$6:$N$79, 10, FALSE), "HH:MM")</f>
        <v>13:20</v>
      </c>
      <c r="T70" s="31" t="str">
        <f t="shared" si="29"/>
        <v>13:35</v>
      </c>
      <c r="U70" s="36"/>
      <c r="V70" s="36" t="s">
        <v>807</v>
      </c>
      <c r="W70" s="33" t="str">
        <f>TEXT(VLOOKUP(F70, '11.1_특별(보훈),고교행정'!$F$6:$N$79, 9, FALSE), "HH:MM")</f>
        <v>13:40</v>
      </c>
      <c r="X70" s="33" t="str">
        <f t="shared" si="30"/>
        <v>13:55</v>
      </c>
      <c r="Y70" s="78" t="str">
        <f t="shared" si="31"/>
        <v>11월01일(금)</v>
      </c>
      <c r="Z70" s="78" t="str">
        <f t="shared" si="32"/>
        <v>1조</v>
      </c>
      <c r="AA70" s="78" t="s">
        <v>807</v>
      </c>
      <c r="AB70" s="78" t="str">
        <f>TEXT(VLOOKUP(F70, '11.1_특별(보훈),고교행정'!$G$6:$N$79, 8, FALSE), "HH:MM")</f>
        <v>14:10</v>
      </c>
      <c r="AC70" s="78" t="str">
        <f t="shared" si="33"/>
        <v>14:30</v>
      </c>
      <c r="AD70" s="26"/>
      <c r="AE70" s="27" t="str">
        <f t="shared" si="15"/>
        <v>10</v>
      </c>
      <c r="AF70" s="27" t="str">
        <f t="shared" si="6"/>
        <v>10-11월01일(금)보훈 경제 01</v>
      </c>
    </row>
    <row r="71" spans="1:32" ht="30" customHeight="1">
      <c r="A71" s="26" t="s">
        <v>74</v>
      </c>
      <c r="B71" s="23" t="s">
        <v>36</v>
      </c>
      <c r="C71" s="23" t="s">
        <v>37</v>
      </c>
      <c r="D71" s="28" t="s">
        <v>38</v>
      </c>
      <c r="E71" s="23" t="s">
        <v>39</v>
      </c>
      <c r="F71" s="25" t="s">
        <v>808</v>
      </c>
      <c r="G71" s="36" t="s">
        <v>74</v>
      </c>
      <c r="H71" s="36"/>
      <c r="I71" s="36"/>
      <c r="J71" s="36"/>
      <c r="K71" s="39" t="s">
        <v>568</v>
      </c>
      <c r="L71" s="40" t="s">
        <v>557</v>
      </c>
      <c r="M71" s="36" t="s">
        <v>552</v>
      </c>
      <c r="N71" s="36" t="s">
        <v>543</v>
      </c>
      <c r="O71" s="44" t="s">
        <v>690</v>
      </c>
      <c r="P71" s="36" t="s">
        <v>819</v>
      </c>
      <c r="Q71" s="36" t="s">
        <v>832</v>
      </c>
      <c r="R71" s="36" t="str">
        <f t="shared" si="28"/>
        <v>보훈 경제 02</v>
      </c>
      <c r="S71" s="31" t="str">
        <f>TEXT(VLOOKUP(F71, '11.1_특별(보훈),고교행정'!$E$6:$N$79, 10, FALSE), "HH:MM")</f>
        <v>13:40</v>
      </c>
      <c r="T71" s="31" t="str">
        <f t="shared" si="29"/>
        <v>13:55</v>
      </c>
      <c r="U71" s="36"/>
      <c r="V71" s="36" t="s">
        <v>808</v>
      </c>
      <c r="W71" s="33" t="str">
        <f>TEXT(VLOOKUP(F71, '11.1_특별(보훈),고교행정'!$F$6:$N$79, 9, FALSE), "HH:MM")</f>
        <v>14:00</v>
      </c>
      <c r="X71" s="33" t="str">
        <f t="shared" si="30"/>
        <v>14:15</v>
      </c>
      <c r="Y71" s="78" t="str">
        <f t="shared" si="31"/>
        <v>11월01일(금)</v>
      </c>
      <c r="Z71" s="78" t="str">
        <f t="shared" si="32"/>
        <v>1조</v>
      </c>
      <c r="AA71" s="78" t="s">
        <v>808</v>
      </c>
      <c r="AB71" s="78" t="str">
        <f>TEXT(VLOOKUP(F71, '11.1_특별(보훈),고교행정'!$G$6:$N$79, 8, FALSE), "HH:MM")</f>
        <v>14:35</v>
      </c>
      <c r="AC71" s="78" t="str">
        <f t="shared" si="33"/>
        <v>14:55</v>
      </c>
      <c r="AD71" s="26"/>
      <c r="AE71" s="27" t="str">
        <f t="shared" si="15"/>
        <v>11</v>
      </c>
      <c r="AF71" s="27" t="str">
        <f t="shared" ref="AF71:AF134" si="34">AE71&amp;"-"&amp;Y71&amp;AA71</f>
        <v>11-11월01일(금)보훈 경제 02</v>
      </c>
    </row>
    <row r="72" spans="1:32" ht="30" hidden="1" customHeight="1">
      <c r="A72" s="26" t="s">
        <v>424</v>
      </c>
      <c r="B72" s="23" t="s">
        <v>49</v>
      </c>
      <c r="C72" s="23" t="s">
        <v>50</v>
      </c>
      <c r="D72" s="28" t="s">
        <v>46</v>
      </c>
      <c r="E72" s="23" t="s">
        <v>39</v>
      </c>
      <c r="F72" s="25" t="s">
        <v>698</v>
      </c>
      <c r="G72" s="36" t="s">
        <v>424</v>
      </c>
      <c r="H72" s="36" t="s">
        <v>425</v>
      </c>
      <c r="I72" s="36" t="s">
        <v>426</v>
      </c>
      <c r="J72" s="36" t="s">
        <v>427</v>
      </c>
      <c r="K72" s="41" t="s">
        <v>565</v>
      </c>
      <c r="L72" s="42" t="s">
        <v>554</v>
      </c>
      <c r="M72" s="36" t="s">
        <v>549</v>
      </c>
      <c r="N72" s="36" t="s">
        <v>541</v>
      </c>
      <c r="O72" s="44" t="s">
        <v>576</v>
      </c>
      <c r="P72" s="36" t="s">
        <v>819</v>
      </c>
      <c r="Q72" s="36" t="s">
        <v>832</v>
      </c>
      <c r="R72" s="36" t="str">
        <f t="shared" si="28"/>
        <v>비수도권 IT 03</v>
      </c>
      <c r="S72" s="31" t="str">
        <f>TEXT(VLOOKUP(F72, '10.29_IT'!$J$6:$N$98, 5, FALSE), "HH:MM")</f>
        <v>09:40</v>
      </c>
      <c r="T72" s="31" t="str">
        <f t="shared" si="29"/>
        <v>09:55</v>
      </c>
      <c r="U72" s="36"/>
      <c r="V72" s="36" t="s">
        <v>698</v>
      </c>
      <c r="W72" s="33" t="str">
        <f>TEXT(VLOOKUP(F72, '10.29_IT'!$K$5:$N$108, 4, FALSE), "HH:MM")</f>
        <v>10:00</v>
      </c>
      <c r="X72" s="33" t="str">
        <f t="shared" si="30"/>
        <v>10:15</v>
      </c>
      <c r="Y72" s="78" t="str">
        <f t="shared" si="31"/>
        <v>10월29일(화)</v>
      </c>
      <c r="Z72" s="78" t="str">
        <f t="shared" si="32"/>
        <v>2조</v>
      </c>
      <c r="AA72" s="78" t="s">
        <v>698</v>
      </c>
      <c r="AB72" s="78" t="str">
        <f>TEXT(VLOOKUP(F72, '10.29_IT'!$L$6:$N$111, 3, FALSE), "HH:MM")</f>
        <v>09:00</v>
      </c>
      <c r="AC72" s="78" t="str">
        <f t="shared" si="33"/>
        <v>09:20</v>
      </c>
      <c r="AD72" s="26"/>
      <c r="AE72" s="83" t="s">
        <v>867</v>
      </c>
      <c r="AF72" s="27" t="str">
        <f t="shared" si="34"/>
        <v>01-10월29일(화)비수도권 IT 03</v>
      </c>
    </row>
    <row r="73" spans="1:32" ht="30" hidden="1" customHeight="1">
      <c r="A73" s="26" t="s">
        <v>428</v>
      </c>
      <c r="B73" s="23" t="s">
        <v>49</v>
      </c>
      <c r="C73" s="23" t="s">
        <v>50</v>
      </c>
      <c r="D73" s="28" t="s">
        <v>46</v>
      </c>
      <c r="E73" s="23" t="s">
        <v>39</v>
      </c>
      <c r="F73" s="25" t="s">
        <v>699</v>
      </c>
      <c r="G73" s="36" t="s">
        <v>428</v>
      </c>
      <c r="H73" s="36" t="s">
        <v>429</v>
      </c>
      <c r="I73" s="36" t="s">
        <v>430</v>
      </c>
      <c r="J73" s="36" t="s">
        <v>431</v>
      </c>
      <c r="K73" s="41" t="s">
        <v>565</v>
      </c>
      <c r="L73" s="42" t="s">
        <v>554</v>
      </c>
      <c r="M73" s="36" t="s">
        <v>549</v>
      </c>
      <c r="N73" s="36" t="s">
        <v>541</v>
      </c>
      <c r="O73" s="44" t="s">
        <v>577</v>
      </c>
      <c r="P73" s="36" t="s">
        <v>820</v>
      </c>
      <c r="Q73" s="36" t="s">
        <v>832</v>
      </c>
      <c r="R73" s="36" t="str">
        <f t="shared" si="28"/>
        <v>비수도권 IT 04</v>
      </c>
      <c r="S73" s="31" t="str">
        <f>TEXT(VLOOKUP(F73, '10.29_IT'!$J$6:$N$98, 5, FALSE), "HH:MM")</f>
        <v>10:00</v>
      </c>
      <c r="T73" s="31" t="str">
        <f t="shared" si="29"/>
        <v>10:15</v>
      </c>
      <c r="U73" s="36"/>
      <c r="V73" s="36" t="s">
        <v>699</v>
      </c>
      <c r="W73" s="33" t="str">
        <f>TEXT(VLOOKUP(F73, '10.29_IT'!$K$5:$N$108, 4, FALSE), "HH:MM")</f>
        <v>10:20</v>
      </c>
      <c r="X73" s="33" t="str">
        <f t="shared" si="30"/>
        <v>10:35</v>
      </c>
      <c r="Y73" s="78" t="str">
        <f t="shared" si="31"/>
        <v>10월29일(화)</v>
      </c>
      <c r="Z73" s="78" t="str">
        <f t="shared" si="32"/>
        <v>2조</v>
      </c>
      <c r="AA73" s="78" t="s">
        <v>699</v>
      </c>
      <c r="AB73" s="78" t="str">
        <f>TEXT(VLOOKUP(F73, '10.29_IT'!$L$6:$N$111, 3, FALSE), "HH:MM")</f>
        <v>09:25</v>
      </c>
      <c r="AC73" s="78" t="str">
        <f t="shared" si="33"/>
        <v>09:45</v>
      </c>
      <c r="AD73" s="26"/>
      <c r="AE73" s="27" t="str">
        <f t="shared" si="15"/>
        <v>02</v>
      </c>
      <c r="AF73" s="27" t="str">
        <f t="shared" si="34"/>
        <v>02-10월29일(화)비수도권 IT 04</v>
      </c>
    </row>
    <row r="74" spans="1:32" ht="30" hidden="1" customHeight="1">
      <c r="A74" s="26" t="s">
        <v>416</v>
      </c>
      <c r="B74" s="23" t="s">
        <v>49</v>
      </c>
      <c r="C74" s="23" t="s">
        <v>50</v>
      </c>
      <c r="D74" s="28" t="s">
        <v>46</v>
      </c>
      <c r="E74" s="23" t="s">
        <v>39</v>
      </c>
      <c r="F74" s="25" t="s">
        <v>696</v>
      </c>
      <c r="G74" s="36" t="s">
        <v>416</v>
      </c>
      <c r="H74" s="36" t="s">
        <v>417</v>
      </c>
      <c r="I74" s="36" t="s">
        <v>418</v>
      </c>
      <c r="J74" s="36" t="s">
        <v>419</v>
      </c>
      <c r="K74" s="41" t="s">
        <v>565</v>
      </c>
      <c r="L74" s="42" t="s">
        <v>554</v>
      </c>
      <c r="M74" s="36" t="s">
        <v>549</v>
      </c>
      <c r="N74" s="36" t="s">
        <v>541</v>
      </c>
      <c r="O74" s="44" t="s">
        <v>574</v>
      </c>
      <c r="P74" s="36" t="s">
        <v>39</v>
      </c>
      <c r="Q74" s="36" t="s">
        <v>832</v>
      </c>
      <c r="R74" s="36" t="str">
        <f t="shared" si="28"/>
        <v>비수도권 IT 01</v>
      </c>
      <c r="S74" s="31" t="str">
        <f>TEXT(VLOOKUP(F74, '10.29_IT'!$J$6:$N$98, 5, FALSE), "HH:MM")</f>
        <v>09:00</v>
      </c>
      <c r="T74" s="31" t="str">
        <f t="shared" si="29"/>
        <v>09:15</v>
      </c>
      <c r="U74" s="36"/>
      <c r="V74" s="36" t="s">
        <v>696</v>
      </c>
      <c r="W74" s="33" t="str">
        <f>TEXT(VLOOKUP(F74, '10.29_IT'!$K$5:$N$108, 4, FALSE), "HH:MM")</f>
        <v>09:20</v>
      </c>
      <c r="X74" s="33" t="str">
        <f t="shared" si="30"/>
        <v>09:35</v>
      </c>
      <c r="Y74" s="78" t="str">
        <f t="shared" si="31"/>
        <v>10월29일(화)</v>
      </c>
      <c r="Z74" s="78" t="str">
        <f t="shared" si="32"/>
        <v>2조</v>
      </c>
      <c r="AA74" s="78" t="s">
        <v>696</v>
      </c>
      <c r="AB74" s="78" t="str">
        <f>TEXT(VLOOKUP(F74, '10.29_IT'!$L$6:$N$111, 3, FALSE), "HH:MM")</f>
        <v>09:50</v>
      </c>
      <c r="AC74" s="78" t="str">
        <f t="shared" si="33"/>
        <v>10:10</v>
      </c>
      <c r="AD74" s="26"/>
      <c r="AE74" s="27" t="str">
        <f t="shared" si="15"/>
        <v>03</v>
      </c>
      <c r="AF74" s="27" t="str">
        <f t="shared" si="34"/>
        <v>03-10월29일(화)비수도권 IT 01</v>
      </c>
    </row>
    <row r="75" spans="1:32" ht="30" hidden="1" customHeight="1">
      <c r="A75" s="26" t="s">
        <v>420</v>
      </c>
      <c r="B75" s="23" t="s">
        <v>49</v>
      </c>
      <c r="C75" s="23" t="s">
        <v>50</v>
      </c>
      <c r="D75" s="28" t="s">
        <v>46</v>
      </c>
      <c r="E75" s="23" t="s">
        <v>39</v>
      </c>
      <c r="F75" s="25" t="s">
        <v>697</v>
      </c>
      <c r="G75" s="36" t="s">
        <v>420</v>
      </c>
      <c r="H75" s="36" t="s">
        <v>421</v>
      </c>
      <c r="I75" s="36" t="s">
        <v>422</v>
      </c>
      <c r="J75" s="36" t="s">
        <v>423</v>
      </c>
      <c r="K75" s="41" t="s">
        <v>565</v>
      </c>
      <c r="L75" s="42" t="s">
        <v>554</v>
      </c>
      <c r="M75" s="36" t="s">
        <v>549</v>
      </c>
      <c r="N75" s="36" t="s">
        <v>541</v>
      </c>
      <c r="O75" s="44" t="s">
        <v>575</v>
      </c>
      <c r="P75" s="36" t="s">
        <v>39</v>
      </c>
      <c r="Q75" s="36" t="s">
        <v>832</v>
      </c>
      <c r="R75" s="36" t="str">
        <f t="shared" si="28"/>
        <v>비수도권 IT 02</v>
      </c>
      <c r="S75" s="31" t="str">
        <f>TEXT(VLOOKUP(F75, '10.29_IT'!$J$6:$N$98, 5, FALSE), "HH:MM")</f>
        <v>09:20</v>
      </c>
      <c r="T75" s="31" t="str">
        <f t="shared" si="29"/>
        <v>09:35</v>
      </c>
      <c r="U75" s="36"/>
      <c r="V75" s="36" t="s">
        <v>697</v>
      </c>
      <c r="W75" s="33" t="str">
        <f>TEXT(VLOOKUP(F75, '10.29_IT'!$K$5:$N$108, 4, FALSE), "HH:MM")</f>
        <v>09:40</v>
      </c>
      <c r="X75" s="33" t="str">
        <f t="shared" si="30"/>
        <v>09:55</v>
      </c>
      <c r="Y75" s="78" t="str">
        <f t="shared" si="31"/>
        <v>10월29일(화)</v>
      </c>
      <c r="Z75" s="78" t="str">
        <f t="shared" si="32"/>
        <v>2조</v>
      </c>
      <c r="AA75" s="78" t="s">
        <v>697</v>
      </c>
      <c r="AB75" s="78" t="str">
        <f>TEXT(VLOOKUP(F75, '10.29_IT'!$L$6:$N$111, 3, FALSE), "HH:MM")</f>
        <v>10:15</v>
      </c>
      <c r="AC75" s="78" t="str">
        <f t="shared" si="33"/>
        <v>10:35</v>
      </c>
      <c r="AD75" s="26"/>
      <c r="AE75" s="27" t="str">
        <f t="shared" si="15"/>
        <v>04</v>
      </c>
      <c r="AF75" s="27" t="str">
        <f t="shared" si="34"/>
        <v>04-10월29일(화)비수도권 IT 02</v>
      </c>
    </row>
    <row r="76" spans="1:32" ht="30" hidden="1" customHeight="1">
      <c r="A76" s="26" t="s">
        <v>444</v>
      </c>
      <c r="B76" s="23" t="s">
        <v>49</v>
      </c>
      <c r="C76" s="23" t="s">
        <v>50</v>
      </c>
      <c r="D76" s="28" t="s">
        <v>46</v>
      </c>
      <c r="E76" s="23" t="s">
        <v>41</v>
      </c>
      <c r="F76" s="25" t="s">
        <v>707</v>
      </c>
      <c r="G76" s="36" t="s">
        <v>444</v>
      </c>
      <c r="H76" s="36" t="s">
        <v>445</v>
      </c>
      <c r="I76" s="36" t="s">
        <v>446</v>
      </c>
      <c r="J76" s="36" t="s">
        <v>447</v>
      </c>
      <c r="K76" s="41" t="s">
        <v>565</v>
      </c>
      <c r="L76" s="42" t="s">
        <v>556</v>
      </c>
      <c r="M76" s="36" t="s">
        <v>549</v>
      </c>
      <c r="N76" s="36" t="s">
        <v>542</v>
      </c>
      <c r="O76" s="44" t="s">
        <v>585</v>
      </c>
      <c r="P76" s="36" t="s">
        <v>823</v>
      </c>
      <c r="Q76" s="36" t="s">
        <v>832</v>
      </c>
      <c r="R76" s="36" t="str">
        <f t="shared" si="28"/>
        <v>비수도권 IT 08</v>
      </c>
      <c r="S76" s="31" t="str">
        <f>TEXT(VLOOKUP(F76, '10.29_IT'!$J$6:$N$98, 5, FALSE), "HH:MM")</f>
        <v>11:20</v>
      </c>
      <c r="T76" s="31" t="str">
        <f t="shared" si="29"/>
        <v>11:35</v>
      </c>
      <c r="U76" s="36"/>
      <c r="V76" s="36" t="s">
        <v>707</v>
      </c>
      <c r="W76" s="33" t="str">
        <f>TEXT(VLOOKUP(F76, '10.29_IT'!$K$5:$N$108, 4, FALSE), "HH:MM")</f>
        <v>11:40</v>
      </c>
      <c r="X76" s="33" t="str">
        <f t="shared" si="30"/>
        <v>11:55</v>
      </c>
      <c r="Y76" s="78" t="str">
        <f t="shared" si="31"/>
        <v>10월29일(화)</v>
      </c>
      <c r="Z76" s="78" t="str">
        <f t="shared" si="32"/>
        <v>2조</v>
      </c>
      <c r="AA76" s="78" t="s">
        <v>707</v>
      </c>
      <c r="AB76" s="78" t="str">
        <f>TEXT(VLOOKUP(F76, '10.29_IT'!$L$6:$N$111, 3, FALSE), "HH:MM")</f>
        <v>10:40</v>
      </c>
      <c r="AC76" s="78" t="str">
        <f t="shared" si="33"/>
        <v>11:00</v>
      </c>
      <c r="AD76" s="26"/>
      <c r="AE76" s="27" t="str">
        <f t="shared" si="15"/>
        <v>05</v>
      </c>
      <c r="AF76" s="27" t="str">
        <f t="shared" si="34"/>
        <v>05-10월29일(화)비수도권 IT 08</v>
      </c>
    </row>
    <row r="77" spans="1:32" ht="30" hidden="1" customHeight="1">
      <c r="A77" s="26" t="s">
        <v>432</v>
      </c>
      <c r="B77" s="23" t="s">
        <v>49</v>
      </c>
      <c r="C77" s="23" t="s">
        <v>50</v>
      </c>
      <c r="D77" s="28" t="s">
        <v>46</v>
      </c>
      <c r="E77" s="23" t="s">
        <v>41</v>
      </c>
      <c r="F77" s="25" t="s">
        <v>704</v>
      </c>
      <c r="G77" s="36" t="s">
        <v>432</v>
      </c>
      <c r="H77" s="36" t="s">
        <v>433</v>
      </c>
      <c r="I77" s="36" t="s">
        <v>434</v>
      </c>
      <c r="J77" s="36" t="s">
        <v>435</v>
      </c>
      <c r="K77" s="41" t="s">
        <v>565</v>
      </c>
      <c r="L77" s="42" t="s">
        <v>556</v>
      </c>
      <c r="M77" s="36" t="s">
        <v>549</v>
      </c>
      <c r="N77" s="36" t="s">
        <v>542</v>
      </c>
      <c r="O77" s="44" t="s">
        <v>582</v>
      </c>
      <c r="P77" s="36" t="s">
        <v>821</v>
      </c>
      <c r="Q77" s="36" t="s">
        <v>832</v>
      </c>
      <c r="R77" s="36" t="str">
        <f t="shared" si="28"/>
        <v>비수도권 IT 05</v>
      </c>
      <c r="S77" s="31" t="str">
        <f>TEXT(VLOOKUP(F77, '10.29_IT'!$J$6:$N$98, 5, FALSE), "HH:MM")</f>
        <v>10:20</v>
      </c>
      <c r="T77" s="31" t="str">
        <f t="shared" si="29"/>
        <v>10:35</v>
      </c>
      <c r="U77" s="36"/>
      <c r="V77" s="36" t="s">
        <v>704</v>
      </c>
      <c r="W77" s="33" t="str">
        <f>TEXT(VLOOKUP(F77, '10.29_IT'!$K$5:$N$108, 4, FALSE), "HH:MM")</f>
        <v>10:40</v>
      </c>
      <c r="X77" s="33" t="str">
        <f t="shared" si="30"/>
        <v>10:55</v>
      </c>
      <c r="Y77" s="78" t="str">
        <f t="shared" si="31"/>
        <v>10월29일(화)</v>
      </c>
      <c r="Z77" s="78" t="str">
        <f t="shared" si="32"/>
        <v>2조</v>
      </c>
      <c r="AA77" s="78" t="s">
        <v>704</v>
      </c>
      <c r="AB77" s="78" t="str">
        <f>TEXT(VLOOKUP(F77, '10.29_IT'!$L$6:$N$111, 3, FALSE), "HH:MM")</f>
        <v>11:05</v>
      </c>
      <c r="AC77" s="78" t="str">
        <f t="shared" si="33"/>
        <v>11:25</v>
      </c>
      <c r="AD77" s="26"/>
      <c r="AE77" s="27" t="str">
        <f t="shared" si="15"/>
        <v>06</v>
      </c>
      <c r="AF77" s="27" t="str">
        <f t="shared" si="34"/>
        <v>06-10월29일(화)비수도권 IT 05</v>
      </c>
    </row>
    <row r="78" spans="1:32" ht="30" hidden="1" customHeight="1">
      <c r="A78" s="26" t="s">
        <v>436</v>
      </c>
      <c r="B78" s="23" t="s">
        <v>49</v>
      </c>
      <c r="C78" s="23" t="s">
        <v>50</v>
      </c>
      <c r="D78" s="28" t="s">
        <v>46</v>
      </c>
      <c r="E78" s="23" t="s">
        <v>39</v>
      </c>
      <c r="F78" s="25" t="s">
        <v>705</v>
      </c>
      <c r="G78" s="36" t="s">
        <v>436</v>
      </c>
      <c r="H78" s="36" t="s">
        <v>437</v>
      </c>
      <c r="I78" s="36" t="s">
        <v>438</v>
      </c>
      <c r="J78" s="36" t="s">
        <v>439</v>
      </c>
      <c r="K78" s="41" t="s">
        <v>565</v>
      </c>
      <c r="L78" s="42" t="s">
        <v>556</v>
      </c>
      <c r="M78" s="36" t="s">
        <v>549</v>
      </c>
      <c r="N78" s="36" t="s">
        <v>542</v>
      </c>
      <c r="O78" s="44" t="s">
        <v>583</v>
      </c>
      <c r="P78" s="36" t="s">
        <v>822</v>
      </c>
      <c r="Q78" s="36" t="s">
        <v>832</v>
      </c>
      <c r="R78" s="36" t="str">
        <f t="shared" si="28"/>
        <v>비수도권 IT 06</v>
      </c>
      <c r="S78" s="31" t="str">
        <f>TEXT(VLOOKUP(F78, '10.29_IT'!$J$6:$N$98, 5, FALSE), "HH:MM")</f>
        <v>10:40</v>
      </c>
      <c r="T78" s="31" t="str">
        <f t="shared" si="29"/>
        <v>10:55</v>
      </c>
      <c r="U78" s="36"/>
      <c r="V78" s="36" t="s">
        <v>705</v>
      </c>
      <c r="W78" s="33" t="str">
        <f>TEXT(VLOOKUP(F78, '10.29_IT'!$K$5:$N$108, 4, FALSE), "HH:MM")</f>
        <v>11:00</v>
      </c>
      <c r="X78" s="33" t="str">
        <f t="shared" si="30"/>
        <v>11:15</v>
      </c>
      <c r="Y78" s="78" t="str">
        <f t="shared" si="31"/>
        <v>10월29일(화)</v>
      </c>
      <c r="Z78" s="78" t="str">
        <f t="shared" si="32"/>
        <v>2조</v>
      </c>
      <c r="AA78" s="78" t="s">
        <v>705</v>
      </c>
      <c r="AB78" s="78" t="str">
        <f>TEXT(VLOOKUP(F78, '10.29_IT'!$L$6:$N$111, 3, FALSE), "HH:MM")</f>
        <v>11:30</v>
      </c>
      <c r="AC78" s="78" t="str">
        <f t="shared" si="33"/>
        <v>11:50</v>
      </c>
      <c r="AD78" s="26"/>
      <c r="AE78" s="27" t="str">
        <f t="shared" si="15"/>
        <v>07</v>
      </c>
      <c r="AF78" s="27" t="str">
        <f t="shared" si="34"/>
        <v>07-10월29일(화)비수도권 IT 06</v>
      </c>
    </row>
    <row r="79" spans="1:32" ht="30" hidden="1" customHeight="1">
      <c r="A79" s="26" t="s">
        <v>440</v>
      </c>
      <c r="B79" s="23" t="s">
        <v>49</v>
      </c>
      <c r="C79" s="23" t="s">
        <v>50</v>
      </c>
      <c r="D79" s="28" t="s">
        <v>46</v>
      </c>
      <c r="E79" s="23" t="s">
        <v>41</v>
      </c>
      <c r="F79" s="25" t="s">
        <v>706</v>
      </c>
      <c r="G79" s="36" t="s">
        <v>440</v>
      </c>
      <c r="H79" s="36" t="s">
        <v>441</v>
      </c>
      <c r="I79" s="36" t="s">
        <v>442</v>
      </c>
      <c r="J79" s="36" t="s">
        <v>443</v>
      </c>
      <c r="K79" s="41" t="s">
        <v>565</v>
      </c>
      <c r="L79" s="42" t="s">
        <v>556</v>
      </c>
      <c r="M79" s="36" t="s">
        <v>549</v>
      </c>
      <c r="N79" s="36" t="s">
        <v>542</v>
      </c>
      <c r="O79" s="44" t="s">
        <v>584</v>
      </c>
      <c r="P79" s="36" t="s">
        <v>823</v>
      </c>
      <c r="Q79" s="36" t="s">
        <v>832</v>
      </c>
      <c r="R79" s="36" t="str">
        <f t="shared" si="28"/>
        <v>비수도권 IT 07</v>
      </c>
      <c r="S79" s="31" t="str">
        <f>TEXT(VLOOKUP(F79, '10.29_IT'!$J$6:$N$98, 5, FALSE), "HH:MM")</f>
        <v>11:00</v>
      </c>
      <c r="T79" s="31" t="str">
        <f t="shared" si="29"/>
        <v>11:15</v>
      </c>
      <c r="U79" s="36"/>
      <c r="V79" s="36" t="s">
        <v>706</v>
      </c>
      <c r="W79" s="33" t="str">
        <f>TEXT(VLOOKUP(F79, '10.29_IT'!$K$5:$N$108, 4, FALSE), "HH:MM")</f>
        <v>11:20</v>
      </c>
      <c r="X79" s="33" t="str">
        <f t="shared" si="30"/>
        <v>11:35</v>
      </c>
      <c r="Y79" s="78" t="str">
        <f t="shared" si="31"/>
        <v>10월29일(화)</v>
      </c>
      <c r="Z79" s="78" t="str">
        <f t="shared" si="32"/>
        <v>2조</v>
      </c>
      <c r="AA79" s="78" t="s">
        <v>706</v>
      </c>
      <c r="AB79" s="78" t="str">
        <f>TEXT(VLOOKUP(F79, '10.29_IT'!$L$6:$N$111, 3, FALSE), "HH:MM")</f>
        <v>11:55</v>
      </c>
      <c r="AC79" s="78" t="str">
        <f t="shared" si="33"/>
        <v>12:15</v>
      </c>
      <c r="AD79" s="26"/>
      <c r="AE79" s="27" t="str">
        <f t="shared" si="15"/>
        <v>08</v>
      </c>
      <c r="AF79" s="27" t="str">
        <f t="shared" si="34"/>
        <v>08-10월29일(화)비수도권 IT 07</v>
      </c>
    </row>
    <row r="80" spans="1:32" ht="30" hidden="1" customHeight="1">
      <c r="A80" s="26"/>
      <c r="B80" s="23"/>
      <c r="C80" s="23"/>
      <c r="D80" s="28"/>
      <c r="E80" s="23"/>
      <c r="F80" s="25"/>
      <c r="G80" s="36"/>
      <c r="H80" s="36"/>
      <c r="I80" s="36"/>
      <c r="J80" s="36"/>
      <c r="K80" s="41" t="s">
        <v>565</v>
      </c>
      <c r="L80" s="42"/>
      <c r="M80" s="36" t="s">
        <v>549</v>
      </c>
      <c r="N80" s="36"/>
      <c r="O80" s="44"/>
      <c r="P80" s="36"/>
      <c r="Q80" s="36"/>
      <c r="R80" s="36"/>
      <c r="S80" s="31"/>
      <c r="T80" s="31"/>
      <c r="U80" s="36"/>
      <c r="V80" s="36"/>
      <c r="W80" s="33"/>
      <c r="X80" s="33"/>
      <c r="Y80" s="471" t="s">
        <v>859</v>
      </c>
      <c r="Z80" s="472"/>
      <c r="AA80" s="128"/>
      <c r="AB80" s="79" t="str">
        <f>AC79</f>
        <v>12:15</v>
      </c>
      <c r="AC80" s="79" t="str">
        <f>AB81</f>
        <v>13:20</v>
      </c>
      <c r="AD80" s="79"/>
      <c r="AF80" s="27" t="str">
        <f t="shared" si="34"/>
        <v>-점심</v>
      </c>
    </row>
    <row r="81" spans="1:32" ht="30" hidden="1" customHeight="1">
      <c r="A81" s="26" t="s">
        <v>456</v>
      </c>
      <c r="B81" s="23" t="s">
        <v>49</v>
      </c>
      <c r="C81" s="23" t="s">
        <v>50</v>
      </c>
      <c r="D81" s="28" t="s">
        <v>46</v>
      </c>
      <c r="E81" s="23" t="s">
        <v>41</v>
      </c>
      <c r="F81" s="25" t="s">
        <v>713</v>
      </c>
      <c r="G81" s="36" t="s">
        <v>456</v>
      </c>
      <c r="H81" s="36" t="s">
        <v>457</v>
      </c>
      <c r="I81" s="36" t="s">
        <v>458</v>
      </c>
      <c r="J81" s="36" t="s">
        <v>459</v>
      </c>
      <c r="K81" s="41" t="s">
        <v>565</v>
      </c>
      <c r="L81" s="42" t="s">
        <v>557</v>
      </c>
      <c r="M81" s="36" t="s">
        <v>549</v>
      </c>
      <c r="N81" s="36" t="s">
        <v>543</v>
      </c>
      <c r="O81" s="44" t="s">
        <v>591</v>
      </c>
      <c r="P81" s="36" t="s">
        <v>41</v>
      </c>
      <c r="Q81" s="36" t="s">
        <v>832</v>
      </c>
      <c r="R81" s="36" t="str">
        <f t="shared" ref="R81:R95" si="35">F81</f>
        <v>비수도권 IT 11</v>
      </c>
      <c r="S81" s="31" t="str">
        <f>TEXT(VLOOKUP(F81, '10.29_IT'!$J$6:$N$98, 5, FALSE), "HH:MM")</f>
        <v>14:00</v>
      </c>
      <c r="T81" s="31" t="str">
        <f t="shared" ref="T81:T95" si="36">TEXT(S81+TIME(0, 15, 0), "HH:MM")</f>
        <v>14:15</v>
      </c>
      <c r="U81" s="36"/>
      <c r="V81" s="36" t="s">
        <v>713</v>
      </c>
      <c r="W81" s="33" t="str">
        <f>TEXT(VLOOKUP(F81, '10.29_IT'!$K$5:$N$108, 4, FALSE), "HH:MM")</f>
        <v>14:20</v>
      </c>
      <c r="X81" s="33" t="str">
        <f t="shared" ref="X81:X95" si="37">TEXT(W81+TIME(0, 15, 0), "HH:MM")</f>
        <v>14:35</v>
      </c>
      <c r="Y81" s="78" t="str">
        <f t="shared" ref="Y81:Y95" si="38">K81</f>
        <v>10월29일(화)</v>
      </c>
      <c r="Z81" s="78" t="str">
        <f t="shared" ref="Z81:Z95" si="39">LEFT(M81, 2)</f>
        <v>2조</v>
      </c>
      <c r="AA81" s="78" t="s">
        <v>713</v>
      </c>
      <c r="AB81" s="78" t="str">
        <f>TEXT(VLOOKUP(F81, '10.29_IT'!$L$6:$N$111, 3, FALSE), "HH:MM")</f>
        <v>13:20</v>
      </c>
      <c r="AC81" s="78" t="str">
        <f t="shared" ref="AC81:AC95" si="40">TEXT(AB81+TIME(0, 20, 0), "HH:MM")</f>
        <v>13:40</v>
      </c>
      <c r="AD81" s="26"/>
      <c r="AE81" s="27" t="str">
        <f>IF(EXACT(G81,G80), "01", TEXT(AE79+1, "00"))</f>
        <v>09</v>
      </c>
      <c r="AF81" s="27" t="str">
        <f t="shared" si="34"/>
        <v>09-10월29일(화)비수도권 IT 11</v>
      </c>
    </row>
    <row r="82" spans="1:32" ht="30" hidden="1" customHeight="1">
      <c r="A82" s="26" t="s">
        <v>460</v>
      </c>
      <c r="B82" s="23" t="s">
        <v>49</v>
      </c>
      <c r="C82" s="23" t="s">
        <v>50</v>
      </c>
      <c r="D82" s="28" t="s">
        <v>46</v>
      </c>
      <c r="E82" s="23" t="s">
        <v>41</v>
      </c>
      <c r="F82" s="25" t="s">
        <v>714</v>
      </c>
      <c r="G82" s="36" t="s">
        <v>460</v>
      </c>
      <c r="H82" s="36" t="s">
        <v>461</v>
      </c>
      <c r="I82" s="36" t="s">
        <v>462</v>
      </c>
      <c r="J82" s="36" t="s">
        <v>463</v>
      </c>
      <c r="K82" s="41" t="s">
        <v>565</v>
      </c>
      <c r="L82" s="42" t="s">
        <v>557</v>
      </c>
      <c r="M82" s="36" t="s">
        <v>549</v>
      </c>
      <c r="N82" s="36" t="s">
        <v>543</v>
      </c>
      <c r="O82" s="44" t="s">
        <v>592</v>
      </c>
      <c r="P82" s="36" t="s">
        <v>41</v>
      </c>
      <c r="Q82" s="36" t="s">
        <v>832</v>
      </c>
      <c r="R82" s="36" t="str">
        <f t="shared" si="35"/>
        <v>비수도권 IT 12</v>
      </c>
      <c r="S82" s="31" t="str">
        <f>TEXT(VLOOKUP(F82, '10.29_IT'!$J$6:$N$98, 5, FALSE), "HH:MM")</f>
        <v>14:20</v>
      </c>
      <c r="T82" s="31" t="str">
        <f t="shared" si="36"/>
        <v>14:35</v>
      </c>
      <c r="U82" s="36"/>
      <c r="V82" s="36" t="s">
        <v>714</v>
      </c>
      <c r="W82" s="33" t="str">
        <f>TEXT(VLOOKUP(F82, '10.29_IT'!$K$5:$N$108, 4, FALSE), "HH:MM")</f>
        <v>14:40</v>
      </c>
      <c r="X82" s="33" t="str">
        <f t="shared" si="37"/>
        <v>14:55</v>
      </c>
      <c r="Y82" s="78" t="str">
        <f t="shared" si="38"/>
        <v>10월29일(화)</v>
      </c>
      <c r="Z82" s="78" t="str">
        <f t="shared" si="39"/>
        <v>2조</v>
      </c>
      <c r="AA82" s="78" t="s">
        <v>714</v>
      </c>
      <c r="AB82" s="78" t="str">
        <f>TEXT(VLOOKUP(F82, '10.29_IT'!$L$6:$N$111, 3, FALSE), "HH:MM")</f>
        <v>13:45</v>
      </c>
      <c r="AC82" s="78" t="str">
        <f t="shared" si="40"/>
        <v>14:05</v>
      </c>
      <c r="AD82" s="26"/>
      <c r="AE82" s="27" t="str">
        <f t="shared" si="15"/>
        <v>10</v>
      </c>
      <c r="AF82" s="27" t="str">
        <f t="shared" si="34"/>
        <v>10-10월29일(화)비수도권 IT 12</v>
      </c>
    </row>
    <row r="83" spans="1:32" ht="30" hidden="1" customHeight="1">
      <c r="A83" s="26" t="s">
        <v>448</v>
      </c>
      <c r="B83" s="23" t="s">
        <v>49</v>
      </c>
      <c r="C83" s="23" t="s">
        <v>50</v>
      </c>
      <c r="D83" s="28" t="s">
        <v>46</v>
      </c>
      <c r="E83" s="23" t="s">
        <v>41</v>
      </c>
      <c r="F83" s="25" t="s">
        <v>711</v>
      </c>
      <c r="G83" s="36" t="s">
        <v>448</v>
      </c>
      <c r="H83" s="36" t="s">
        <v>449</v>
      </c>
      <c r="I83" s="36" t="s">
        <v>450</v>
      </c>
      <c r="J83" s="36" t="s">
        <v>451</v>
      </c>
      <c r="K83" s="41" t="s">
        <v>565</v>
      </c>
      <c r="L83" s="42" t="s">
        <v>557</v>
      </c>
      <c r="M83" s="36" t="s">
        <v>549</v>
      </c>
      <c r="N83" s="36" t="s">
        <v>543</v>
      </c>
      <c r="O83" s="44" t="s">
        <v>589</v>
      </c>
      <c r="P83" s="36" t="s">
        <v>41</v>
      </c>
      <c r="Q83" s="36" t="s">
        <v>832</v>
      </c>
      <c r="R83" s="36" t="str">
        <f t="shared" si="35"/>
        <v>비수도권 IT 09</v>
      </c>
      <c r="S83" s="31" t="str">
        <f>TEXT(VLOOKUP(F83, '10.29_IT'!$J$6:$N$98, 5, FALSE), "HH:MM")</f>
        <v>13:20</v>
      </c>
      <c r="T83" s="31" t="str">
        <f t="shared" si="36"/>
        <v>13:35</v>
      </c>
      <c r="U83" s="36"/>
      <c r="V83" s="36" t="s">
        <v>711</v>
      </c>
      <c r="W83" s="33" t="str">
        <f>TEXT(VLOOKUP(F83, '10.29_IT'!$K$5:$N$108, 4, FALSE), "HH:MM")</f>
        <v>13:40</v>
      </c>
      <c r="X83" s="33" t="str">
        <f t="shared" si="37"/>
        <v>13:55</v>
      </c>
      <c r="Y83" s="78" t="str">
        <f t="shared" si="38"/>
        <v>10월29일(화)</v>
      </c>
      <c r="Z83" s="78" t="str">
        <f t="shared" si="39"/>
        <v>2조</v>
      </c>
      <c r="AA83" s="78" t="s">
        <v>711</v>
      </c>
      <c r="AB83" s="78" t="str">
        <f>TEXT(VLOOKUP(F83, '10.29_IT'!$L$6:$N$111, 3, FALSE), "HH:MM")</f>
        <v>14:10</v>
      </c>
      <c r="AC83" s="78" t="str">
        <f t="shared" si="40"/>
        <v>14:30</v>
      </c>
      <c r="AD83" s="26"/>
      <c r="AE83" s="27" t="str">
        <f t="shared" si="15"/>
        <v>11</v>
      </c>
      <c r="AF83" s="27" t="str">
        <f t="shared" si="34"/>
        <v>11-10월29일(화)비수도권 IT 09</v>
      </c>
    </row>
    <row r="84" spans="1:32" ht="30" hidden="1" customHeight="1">
      <c r="A84" s="26" t="s">
        <v>452</v>
      </c>
      <c r="B84" s="23" t="s">
        <v>49</v>
      </c>
      <c r="C84" s="23" t="s">
        <v>50</v>
      </c>
      <c r="D84" s="28" t="s">
        <v>46</v>
      </c>
      <c r="E84" s="23" t="s">
        <v>41</v>
      </c>
      <c r="F84" s="25" t="s">
        <v>712</v>
      </c>
      <c r="G84" s="36" t="s">
        <v>452</v>
      </c>
      <c r="H84" s="36" t="s">
        <v>453</v>
      </c>
      <c r="I84" s="36" t="s">
        <v>454</v>
      </c>
      <c r="J84" s="36" t="s">
        <v>455</v>
      </c>
      <c r="K84" s="41" t="s">
        <v>565</v>
      </c>
      <c r="L84" s="42" t="s">
        <v>557</v>
      </c>
      <c r="M84" s="36" t="s">
        <v>549</v>
      </c>
      <c r="N84" s="36" t="s">
        <v>543</v>
      </c>
      <c r="O84" s="44" t="s">
        <v>590</v>
      </c>
      <c r="P84" s="36" t="s">
        <v>41</v>
      </c>
      <c r="Q84" s="36" t="s">
        <v>832</v>
      </c>
      <c r="R84" s="36" t="str">
        <f t="shared" si="35"/>
        <v>비수도권 IT 10</v>
      </c>
      <c r="S84" s="31" t="str">
        <f>TEXT(VLOOKUP(F84, '10.29_IT'!$J$6:$N$98, 5, FALSE), "HH:MM")</f>
        <v>13:40</v>
      </c>
      <c r="T84" s="31" t="str">
        <f t="shared" si="36"/>
        <v>13:55</v>
      </c>
      <c r="U84" s="36"/>
      <c r="V84" s="36" t="s">
        <v>712</v>
      </c>
      <c r="W84" s="33" t="str">
        <f>TEXT(VLOOKUP(F84, '10.29_IT'!$K$5:$N$108, 4, FALSE), "HH:MM")</f>
        <v>14:00</v>
      </c>
      <c r="X84" s="33" t="str">
        <f t="shared" si="37"/>
        <v>14:15</v>
      </c>
      <c r="Y84" s="78" t="str">
        <f t="shared" si="38"/>
        <v>10월29일(화)</v>
      </c>
      <c r="Z84" s="78" t="str">
        <f t="shared" si="39"/>
        <v>2조</v>
      </c>
      <c r="AA84" s="78" t="s">
        <v>712</v>
      </c>
      <c r="AB84" s="78" t="str">
        <f>TEXT(VLOOKUP(F84, '10.29_IT'!$L$6:$N$111, 3, FALSE), "HH:MM")</f>
        <v>14:35</v>
      </c>
      <c r="AC84" s="78" t="str">
        <f t="shared" si="40"/>
        <v>14:55</v>
      </c>
      <c r="AD84" s="26"/>
      <c r="AE84" s="27" t="str">
        <f t="shared" si="15"/>
        <v>12</v>
      </c>
      <c r="AF84" s="27" t="str">
        <f t="shared" si="34"/>
        <v>12-10월29일(화)비수도권 IT 10</v>
      </c>
    </row>
    <row r="85" spans="1:32" ht="30" hidden="1" customHeight="1">
      <c r="A85" s="26" t="s">
        <v>476</v>
      </c>
      <c r="B85" s="23" t="s">
        <v>49</v>
      </c>
      <c r="C85" s="23" t="s">
        <v>50</v>
      </c>
      <c r="D85" s="28" t="s">
        <v>46</v>
      </c>
      <c r="E85" s="23" t="s">
        <v>41</v>
      </c>
      <c r="F85" s="25" t="s">
        <v>718</v>
      </c>
      <c r="G85" s="36" t="s">
        <v>476</v>
      </c>
      <c r="H85" s="36" t="s">
        <v>477</v>
      </c>
      <c r="I85" s="36" t="s">
        <v>478</v>
      </c>
      <c r="J85" s="36" t="s">
        <v>479</v>
      </c>
      <c r="K85" s="41" t="s">
        <v>565</v>
      </c>
      <c r="L85" s="42" t="s">
        <v>558</v>
      </c>
      <c r="M85" s="36" t="s">
        <v>549</v>
      </c>
      <c r="N85" s="36" t="s">
        <v>544</v>
      </c>
      <c r="O85" s="44" t="s">
        <v>596</v>
      </c>
      <c r="P85" s="36" t="s">
        <v>41</v>
      </c>
      <c r="Q85" s="36" t="s">
        <v>832</v>
      </c>
      <c r="R85" s="36" t="str">
        <f t="shared" si="35"/>
        <v>비수도권 IT 16</v>
      </c>
      <c r="S85" s="31" t="str">
        <f>TEXT(VLOOKUP(F85, '10.29_IT'!$J$6:$N$98, 5, FALSE), "HH:MM")</f>
        <v>15:45</v>
      </c>
      <c r="T85" s="31" t="str">
        <f t="shared" si="36"/>
        <v>16:00</v>
      </c>
      <c r="U85" s="36"/>
      <c r="V85" s="36" t="s">
        <v>718</v>
      </c>
      <c r="W85" s="33" t="str">
        <f>TEXT(VLOOKUP(F85, '10.29_IT'!$K$5:$N$108, 4, FALSE), "HH:MM")</f>
        <v>16:05</v>
      </c>
      <c r="X85" s="33" t="str">
        <f t="shared" si="37"/>
        <v>16:20</v>
      </c>
      <c r="Y85" s="78" t="str">
        <f t="shared" si="38"/>
        <v>10월29일(화)</v>
      </c>
      <c r="Z85" s="78" t="str">
        <f t="shared" si="39"/>
        <v>2조</v>
      </c>
      <c r="AA85" s="78" t="s">
        <v>718</v>
      </c>
      <c r="AB85" s="78" t="str">
        <f>TEXT(VLOOKUP(F85, '10.29_IT'!$L$6:$N$111, 3, FALSE), "HH:MM")</f>
        <v>15:05</v>
      </c>
      <c r="AC85" s="78" t="str">
        <f t="shared" si="40"/>
        <v>15:25</v>
      </c>
      <c r="AD85" s="26"/>
      <c r="AE85" s="27" t="str">
        <f t="shared" si="15"/>
        <v>13</v>
      </c>
      <c r="AF85" s="27" t="str">
        <f t="shared" si="34"/>
        <v>13-10월29일(화)비수도권 IT 16</v>
      </c>
    </row>
    <row r="86" spans="1:32" ht="30" hidden="1" customHeight="1">
      <c r="A86" s="26" t="s">
        <v>464</v>
      </c>
      <c r="B86" s="23" t="s">
        <v>49</v>
      </c>
      <c r="C86" s="23" t="s">
        <v>50</v>
      </c>
      <c r="D86" s="28" t="s">
        <v>46</v>
      </c>
      <c r="E86" s="23" t="s">
        <v>41</v>
      </c>
      <c r="F86" s="25" t="s">
        <v>715</v>
      </c>
      <c r="G86" s="36" t="s">
        <v>464</v>
      </c>
      <c r="H86" s="36" t="s">
        <v>465</v>
      </c>
      <c r="I86" s="36" t="s">
        <v>466</v>
      </c>
      <c r="J86" s="36" t="s">
        <v>467</v>
      </c>
      <c r="K86" s="41" t="s">
        <v>565</v>
      </c>
      <c r="L86" s="42" t="s">
        <v>558</v>
      </c>
      <c r="M86" s="36" t="s">
        <v>549</v>
      </c>
      <c r="N86" s="36" t="s">
        <v>544</v>
      </c>
      <c r="O86" s="44" t="s">
        <v>593</v>
      </c>
      <c r="P86" s="36" t="s">
        <v>41</v>
      </c>
      <c r="Q86" s="36" t="s">
        <v>832</v>
      </c>
      <c r="R86" s="36" t="str">
        <f t="shared" si="35"/>
        <v>비수도권 IT 13</v>
      </c>
      <c r="S86" s="31" t="str">
        <f>TEXT(VLOOKUP(F86, '10.29_IT'!$J$6:$N$98, 5, FALSE), "HH:MM")</f>
        <v>14:45</v>
      </c>
      <c r="T86" s="31" t="str">
        <f t="shared" si="36"/>
        <v>15:00</v>
      </c>
      <c r="U86" s="36"/>
      <c r="V86" s="36" t="s">
        <v>715</v>
      </c>
      <c r="W86" s="33" t="str">
        <f>TEXT(VLOOKUP(F86, '10.29_IT'!$K$5:$N$108, 4, FALSE), "HH:MM")</f>
        <v>15:05</v>
      </c>
      <c r="X86" s="33" t="str">
        <f t="shared" si="37"/>
        <v>15:20</v>
      </c>
      <c r="Y86" s="78" t="str">
        <f t="shared" si="38"/>
        <v>10월29일(화)</v>
      </c>
      <c r="Z86" s="78" t="str">
        <f t="shared" si="39"/>
        <v>2조</v>
      </c>
      <c r="AA86" s="78" t="s">
        <v>715</v>
      </c>
      <c r="AB86" s="78" t="str">
        <f>TEXT(VLOOKUP(F86, '10.29_IT'!$L$6:$N$111, 3, FALSE), "HH:MM")</f>
        <v>15:30</v>
      </c>
      <c r="AC86" s="78" t="str">
        <f t="shared" si="40"/>
        <v>15:50</v>
      </c>
      <c r="AD86" s="26"/>
      <c r="AE86" s="27" t="str">
        <f t="shared" si="15"/>
        <v>14</v>
      </c>
      <c r="AF86" s="27" t="str">
        <f t="shared" si="34"/>
        <v>14-10월29일(화)비수도권 IT 13</v>
      </c>
    </row>
    <row r="87" spans="1:32" ht="30" hidden="1" customHeight="1">
      <c r="A87" s="26" t="s">
        <v>468</v>
      </c>
      <c r="B87" s="23" t="s">
        <v>49</v>
      </c>
      <c r="C87" s="23" t="s">
        <v>50</v>
      </c>
      <c r="D87" s="28" t="s">
        <v>46</v>
      </c>
      <c r="E87" s="23" t="s">
        <v>41</v>
      </c>
      <c r="F87" s="25" t="s">
        <v>716</v>
      </c>
      <c r="G87" s="36" t="s">
        <v>468</v>
      </c>
      <c r="H87" s="36" t="s">
        <v>469</v>
      </c>
      <c r="I87" s="36" t="s">
        <v>470</v>
      </c>
      <c r="J87" s="36" t="s">
        <v>471</v>
      </c>
      <c r="K87" s="41" t="s">
        <v>565</v>
      </c>
      <c r="L87" s="42" t="s">
        <v>558</v>
      </c>
      <c r="M87" s="36" t="s">
        <v>549</v>
      </c>
      <c r="N87" s="36" t="s">
        <v>544</v>
      </c>
      <c r="O87" s="44" t="s">
        <v>594</v>
      </c>
      <c r="P87" s="36" t="s">
        <v>41</v>
      </c>
      <c r="Q87" s="36" t="s">
        <v>832</v>
      </c>
      <c r="R87" s="36" t="str">
        <f t="shared" si="35"/>
        <v>비수도권 IT 14</v>
      </c>
      <c r="S87" s="31" t="str">
        <f>TEXT(VLOOKUP(F87, '10.29_IT'!$J$6:$N$98, 5, FALSE), "HH:MM")</f>
        <v>15:05</v>
      </c>
      <c r="T87" s="31" t="str">
        <f t="shared" si="36"/>
        <v>15:20</v>
      </c>
      <c r="U87" s="36"/>
      <c r="V87" s="36" t="s">
        <v>716</v>
      </c>
      <c r="W87" s="33" t="str">
        <f>TEXT(VLOOKUP(F87, '10.29_IT'!$K$5:$N$108, 4, FALSE), "HH:MM")</f>
        <v>15:25</v>
      </c>
      <c r="X87" s="33" t="str">
        <f t="shared" si="37"/>
        <v>15:40</v>
      </c>
      <c r="Y87" s="78" t="str">
        <f t="shared" si="38"/>
        <v>10월29일(화)</v>
      </c>
      <c r="Z87" s="78" t="str">
        <f t="shared" si="39"/>
        <v>2조</v>
      </c>
      <c r="AA87" s="78" t="s">
        <v>716</v>
      </c>
      <c r="AB87" s="78" t="str">
        <f>TEXT(VLOOKUP(F87, '10.29_IT'!$L$6:$N$111, 3, FALSE), "HH:MM")</f>
        <v>15:55</v>
      </c>
      <c r="AC87" s="78" t="str">
        <f t="shared" si="40"/>
        <v>16:15</v>
      </c>
      <c r="AD87" s="26"/>
      <c r="AE87" s="27" t="str">
        <f t="shared" si="15"/>
        <v>15</v>
      </c>
      <c r="AF87" s="27" t="str">
        <f t="shared" si="34"/>
        <v>15-10월29일(화)비수도권 IT 14</v>
      </c>
    </row>
    <row r="88" spans="1:32" ht="30" hidden="1" customHeight="1">
      <c r="A88" s="26" t="s">
        <v>472</v>
      </c>
      <c r="B88" s="23" t="s">
        <v>49</v>
      </c>
      <c r="C88" s="23" t="s">
        <v>50</v>
      </c>
      <c r="D88" s="28" t="s">
        <v>46</v>
      </c>
      <c r="E88" s="23" t="s">
        <v>41</v>
      </c>
      <c r="F88" s="25" t="s">
        <v>717</v>
      </c>
      <c r="G88" s="36" t="s">
        <v>472</v>
      </c>
      <c r="H88" s="36" t="s">
        <v>473</v>
      </c>
      <c r="I88" s="36" t="s">
        <v>474</v>
      </c>
      <c r="J88" s="36" t="s">
        <v>475</v>
      </c>
      <c r="K88" s="41" t="s">
        <v>565</v>
      </c>
      <c r="L88" s="42" t="s">
        <v>558</v>
      </c>
      <c r="M88" s="36" t="s">
        <v>549</v>
      </c>
      <c r="N88" s="36" t="s">
        <v>544</v>
      </c>
      <c r="O88" s="44" t="s">
        <v>595</v>
      </c>
      <c r="P88" s="36" t="s">
        <v>41</v>
      </c>
      <c r="Q88" s="36" t="s">
        <v>832</v>
      </c>
      <c r="R88" s="36" t="str">
        <f t="shared" si="35"/>
        <v>비수도권 IT 15</v>
      </c>
      <c r="S88" s="31" t="str">
        <f>TEXT(VLOOKUP(F88, '10.29_IT'!$J$6:$N$98, 5, FALSE), "HH:MM")</f>
        <v>15:25</v>
      </c>
      <c r="T88" s="31" t="str">
        <f t="shared" si="36"/>
        <v>15:40</v>
      </c>
      <c r="U88" s="36"/>
      <c r="V88" s="36" t="s">
        <v>717</v>
      </c>
      <c r="W88" s="33" t="str">
        <f>TEXT(VLOOKUP(F88, '10.29_IT'!$K$5:$N$108, 4, FALSE), "HH:MM")</f>
        <v>15:45</v>
      </c>
      <c r="X88" s="33" t="str">
        <f t="shared" si="37"/>
        <v>16:00</v>
      </c>
      <c r="Y88" s="78" t="str">
        <f t="shared" si="38"/>
        <v>10월29일(화)</v>
      </c>
      <c r="Z88" s="78" t="str">
        <f t="shared" si="39"/>
        <v>2조</v>
      </c>
      <c r="AA88" s="78" t="s">
        <v>717</v>
      </c>
      <c r="AB88" s="78" t="str">
        <f>TEXT(VLOOKUP(F88, '10.29_IT'!$L$6:$N$111, 3, FALSE), "HH:MM")</f>
        <v>16:20</v>
      </c>
      <c r="AC88" s="78" t="str">
        <f t="shared" si="40"/>
        <v>16:40</v>
      </c>
      <c r="AD88" s="26"/>
      <c r="AE88" s="27" t="str">
        <f t="shared" si="15"/>
        <v>16</v>
      </c>
      <c r="AF88" s="27" t="str">
        <f t="shared" si="34"/>
        <v>16-10월29일(화)비수도권 IT 15</v>
      </c>
    </row>
    <row r="89" spans="1:32" ht="30" hidden="1" customHeight="1">
      <c r="A89" s="26" t="s">
        <v>480</v>
      </c>
      <c r="B89" s="23" t="s">
        <v>49</v>
      </c>
      <c r="C89" s="23" t="s">
        <v>50</v>
      </c>
      <c r="D89" s="28" t="s">
        <v>46</v>
      </c>
      <c r="E89" s="23" t="s">
        <v>41</v>
      </c>
      <c r="F89" s="25" t="s">
        <v>720</v>
      </c>
      <c r="G89" s="36" t="s">
        <v>480</v>
      </c>
      <c r="H89" s="36" t="s">
        <v>481</v>
      </c>
      <c r="I89" s="36" t="s">
        <v>482</v>
      </c>
      <c r="J89" s="36" t="s">
        <v>483</v>
      </c>
      <c r="K89" s="41" t="s">
        <v>565</v>
      </c>
      <c r="L89" s="42" t="s">
        <v>559</v>
      </c>
      <c r="M89" s="36" t="s">
        <v>549</v>
      </c>
      <c r="N89" s="36" t="s">
        <v>544</v>
      </c>
      <c r="O89" s="44" t="s">
        <v>602</v>
      </c>
      <c r="P89" s="36" t="s">
        <v>41</v>
      </c>
      <c r="Q89" s="36" t="s">
        <v>832</v>
      </c>
      <c r="R89" s="36" t="str">
        <f t="shared" si="35"/>
        <v>비수도권 IT 17</v>
      </c>
      <c r="S89" s="31" t="str">
        <f>TEXT(VLOOKUP(F89, '10.29_IT'!$J$6:$N$98, 5, FALSE), "HH:MM")</f>
        <v>16:10</v>
      </c>
      <c r="T89" s="31" t="str">
        <f t="shared" si="36"/>
        <v>16:25</v>
      </c>
      <c r="U89" s="36"/>
      <c r="V89" s="36" t="s">
        <v>720</v>
      </c>
      <c r="W89" s="33" t="str">
        <f>TEXT(VLOOKUP(F89, '10.29_IT'!$K$5:$N$108, 4, FALSE), "HH:MM")</f>
        <v>16:30</v>
      </c>
      <c r="X89" s="33" t="str">
        <f t="shared" si="37"/>
        <v>16:45</v>
      </c>
      <c r="Y89" s="78" t="str">
        <f t="shared" si="38"/>
        <v>10월29일(화)</v>
      </c>
      <c r="Z89" s="78" t="str">
        <f t="shared" si="39"/>
        <v>2조</v>
      </c>
      <c r="AA89" s="78" t="s">
        <v>720</v>
      </c>
      <c r="AB89" s="78" t="str">
        <f>TEXT(VLOOKUP(F89, '10.29_IT'!$L$6:$N$111, 3, FALSE), "HH:MM")</f>
        <v>16:50</v>
      </c>
      <c r="AC89" s="78" t="str">
        <f t="shared" si="40"/>
        <v>17:10</v>
      </c>
      <c r="AD89" s="26"/>
      <c r="AE89" s="27" t="str">
        <f t="shared" ref="AE89:AE135" si="41">IF(EXACT(G89,G88), "01", TEXT(AE88+1, "00"))</f>
        <v>17</v>
      </c>
      <c r="AF89" s="27" t="str">
        <f t="shared" si="34"/>
        <v>17-10월29일(화)비수도권 IT 17</v>
      </c>
    </row>
    <row r="90" spans="1:32" ht="30" hidden="1" customHeight="1">
      <c r="A90" s="26" t="s">
        <v>484</v>
      </c>
      <c r="B90" s="23" t="s">
        <v>49</v>
      </c>
      <c r="C90" s="23" t="s">
        <v>50</v>
      </c>
      <c r="D90" s="28" t="s">
        <v>46</v>
      </c>
      <c r="E90" s="23" t="s">
        <v>41</v>
      </c>
      <c r="F90" s="25" t="s">
        <v>721</v>
      </c>
      <c r="G90" s="36" t="s">
        <v>484</v>
      </c>
      <c r="H90" s="36" t="s">
        <v>485</v>
      </c>
      <c r="I90" s="36" t="s">
        <v>486</v>
      </c>
      <c r="J90" s="36" t="s">
        <v>487</v>
      </c>
      <c r="K90" s="41" t="s">
        <v>565</v>
      </c>
      <c r="L90" s="42" t="s">
        <v>559</v>
      </c>
      <c r="M90" s="36" t="s">
        <v>549</v>
      </c>
      <c r="N90" s="36" t="s">
        <v>544</v>
      </c>
      <c r="O90" s="44" t="s">
        <v>603</v>
      </c>
      <c r="P90" s="36" t="s">
        <v>41</v>
      </c>
      <c r="Q90" s="36" t="s">
        <v>832</v>
      </c>
      <c r="R90" s="36" t="str">
        <f t="shared" si="35"/>
        <v>비수도권 IT 18</v>
      </c>
      <c r="S90" s="31" t="str">
        <f>TEXT(VLOOKUP(F90, '10.29_IT'!$J$6:$N$98, 5, FALSE), "HH:MM")</f>
        <v>16:30</v>
      </c>
      <c r="T90" s="31" t="str">
        <f t="shared" si="36"/>
        <v>16:45</v>
      </c>
      <c r="U90" s="36"/>
      <c r="V90" s="36" t="s">
        <v>721</v>
      </c>
      <c r="W90" s="33" t="str">
        <f>TEXT(VLOOKUP(F90, '10.29_IT'!$K$5:$N$108, 4, FALSE), "HH:MM")</f>
        <v>16:50</v>
      </c>
      <c r="X90" s="33" t="str">
        <f t="shared" si="37"/>
        <v>17:05</v>
      </c>
      <c r="Y90" s="78" t="str">
        <f t="shared" si="38"/>
        <v>10월29일(화)</v>
      </c>
      <c r="Z90" s="78" t="str">
        <f t="shared" si="39"/>
        <v>2조</v>
      </c>
      <c r="AA90" s="78" t="s">
        <v>721</v>
      </c>
      <c r="AB90" s="78" t="str">
        <f>TEXT(VLOOKUP(F90, '10.29_IT'!$L$6:$N$111, 3, FALSE), "HH:MM")</f>
        <v>17:15</v>
      </c>
      <c r="AC90" s="78" t="str">
        <f t="shared" si="40"/>
        <v>17:35</v>
      </c>
      <c r="AD90" s="26"/>
      <c r="AE90" s="27" t="str">
        <f t="shared" si="41"/>
        <v>18</v>
      </c>
      <c r="AF90" s="27" t="str">
        <f t="shared" si="34"/>
        <v>18-10월29일(화)비수도권 IT 18</v>
      </c>
    </row>
    <row r="91" spans="1:32" ht="30" customHeight="1">
      <c r="A91" s="26" t="s">
        <v>494</v>
      </c>
      <c r="B91" s="23" t="s">
        <v>51</v>
      </c>
      <c r="C91" s="23" t="s">
        <v>52</v>
      </c>
      <c r="D91" s="28" t="s">
        <v>53</v>
      </c>
      <c r="E91" s="23" t="s">
        <v>39</v>
      </c>
      <c r="F91" s="25" t="s">
        <v>795</v>
      </c>
      <c r="G91" s="36" t="s">
        <v>494</v>
      </c>
      <c r="H91" s="36"/>
      <c r="I91" s="36"/>
      <c r="J91" s="36"/>
      <c r="K91" s="39" t="s">
        <v>568</v>
      </c>
      <c r="L91" s="40" t="s">
        <v>554</v>
      </c>
      <c r="M91" s="36" t="s">
        <v>25</v>
      </c>
      <c r="N91" s="36" t="s">
        <v>563</v>
      </c>
      <c r="O91" s="44" t="s">
        <v>677</v>
      </c>
      <c r="P91" s="36" t="s">
        <v>819</v>
      </c>
      <c r="Q91" s="36" t="s">
        <v>832</v>
      </c>
      <c r="R91" s="36" t="str">
        <f t="shared" si="35"/>
        <v>고교 수도권 03</v>
      </c>
      <c r="S91" s="31" t="str">
        <f>TEXT(VLOOKUP(F91, '11.1_특별(보훈),고교행정'!$J$6:$N$77, 5, FALSE), "HH:MM")</f>
        <v>09:40</v>
      </c>
      <c r="T91" s="31" t="str">
        <f t="shared" si="36"/>
        <v>09:55</v>
      </c>
      <c r="U91" s="36"/>
      <c r="V91" s="36" t="s">
        <v>795</v>
      </c>
      <c r="W91" s="33" t="str">
        <f>TEXT(VLOOKUP(F91, '11.1_특별(보훈),고교행정'!$K$6:$N$78, 4, FALSE), "HH:MM")</f>
        <v>10:00</v>
      </c>
      <c r="X91" s="33" t="str">
        <f t="shared" si="37"/>
        <v>10:15</v>
      </c>
      <c r="Y91" s="78" t="str">
        <f t="shared" si="38"/>
        <v>11월01일(금)</v>
      </c>
      <c r="Z91" s="78" t="str">
        <f t="shared" si="39"/>
        <v>2조</v>
      </c>
      <c r="AA91" s="78" t="s">
        <v>795</v>
      </c>
      <c r="AB91" s="78" t="str">
        <f>TEXT(VLOOKUP(F91, '11.1_특별(보훈),고교행정'!$L$6:$N$77, 3, FALSE), "HH:MM")</f>
        <v>09:00</v>
      </c>
      <c r="AC91" s="78" t="str">
        <f t="shared" si="40"/>
        <v>09:20</v>
      </c>
      <c r="AD91" s="26"/>
      <c r="AE91" s="83" t="s">
        <v>867</v>
      </c>
      <c r="AF91" s="27" t="str">
        <f t="shared" si="34"/>
        <v>01-11월01일(금)고교 수도권 03</v>
      </c>
    </row>
    <row r="92" spans="1:32" ht="30" customHeight="1">
      <c r="A92" s="26" t="s">
        <v>497</v>
      </c>
      <c r="B92" s="23" t="s">
        <v>51</v>
      </c>
      <c r="C92" s="23" t="s">
        <v>52</v>
      </c>
      <c r="D92" s="28" t="s">
        <v>53</v>
      </c>
      <c r="E92" s="23" t="s">
        <v>39</v>
      </c>
      <c r="F92" s="25" t="s">
        <v>796</v>
      </c>
      <c r="G92" s="36" t="s">
        <v>497</v>
      </c>
      <c r="H92" s="36"/>
      <c r="I92" s="36"/>
      <c r="J92" s="36"/>
      <c r="K92" s="39" t="s">
        <v>568</v>
      </c>
      <c r="L92" s="40" t="s">
        <v>554</v>
      </c>
      <c r="M92" s="36" t="s">
        <v>25</v>
      </c>
      <c r="N92" s="36" t="s">
        <v>563</v>
      </c>
      <c r="O92" s="44" t="s">
        <v>678</v>
      </c>
      <c r="P92" s="36" t="s">
        <v>819</v>
      </c>
      <c r="Q92" s="36" t="s">
        <v>832</v>
      </c>
      <c r="R92" s="36" t="str">
        <f t="shared" si="35"/>
        <v>고교 수도권 04</v>
      </c>
      <c r="S92" s="31" t="str">
        <f>TEXT(VLOOKUP(F92, '11.1_특별(보훈),고교행정'!$J$6:$N$77, 5, FALSE), "HH:MM")</f>
        <v>10:00</v>
      </c>
      <c r="T92" s="31" t="str">
        <f t="shared" si="36"/>
        <v>10:15</v>
      </c>
      <c r="U92" s="36"/>
      <c r="V92" s="36" t="s">
        <v>796</v>
      </c>
      <c r="W92" s="33" t="str">
        <f>TEXT(VLOOKUP(F92, '11.1_특별(보훈),고교행정'!$K$6:$N$78, 4, FALSE), "HH:MM")</f>
        <v>10:20</v>
      </c>
      <c r="X92" s="33" t="str">
        <f t="shared" si="37"/>
        <v>10:35</v>
      </c>
      <c r="Y92" s="78" t="str">
        <f t="shared" si="38"/>
        <v>11월01일(금)</v>
      </c>
      <c r="Z92" s="78" t="str">
        <f t="shared" si="39"/>
        <v>2조</v>
      </c>
      <c r="AA92" s="78" t="s">
        <v>796</v>
      </c>
      <c r="AB92" s="78" t="str">
        <f>TEXT(VLOOKUP(F92, '11.1_특별(보훈),고교행정'!$L$6:$N$77, 3, FALSE), "HH:MM")</f>
        <v>09:25</v>
      </c>
      <c r="AC92" s="78" t="str">
        <f t="shared" si="40"/>
        <v>09:45</v>
      </c>
      <c r="AD92" s="26"/>
      <c r="AE92" s="27" t="str">
        <f t="shared" si="41"/>
        <v>02</v>
      </c>
      <c r="AF92" s="27" t="str">
        <f t="shared" si="34"/>
        <v>02-11월01일(금)고교 수도권 04</v>
      </c>
    </row>
    <row r="93" spans="1:32" ht="30" customHeight="1">
      <c r="A93" s="26" t="s">
        <v>488</v>
      </c>
      <c r="B93" s="23" t="s">
        <v>51</v>
      </c>
      <c r="C93" s="23" t="s">
        <v>52</v>
      </c>
      <c r="D93" s="28" t="s">
        <v>53</v>
      </c>
      <c r="E93" s="23" t="s">
        <v>39</v>
      </c>
      <c r="F93" s="25" t="s">
        <v>793</v>
      </c>
      <c r="G93" s="36" t="s">
        <v>488</v>
      </c>
      <c r="H93" s="36"/>
      <c r="I93" s="36"/>
      <c r="J93" s="36"/>
      <c r="K93" s="39" t="s">
        <v>568</v>
      </c>
      <c r="L93" s="40" t="s">
        <v>554</v>
      </c>
      <c r="M93" s="36" t="s">
        <v>25</v>
      </c>
      <c r="N93" s="36" t="s">
        <v>563</v>
      </c>
      <c r="O93" s="44" t="s">
        <v>675</v>
      </c>
      <c r="P93" s="36" t="s">
        <v>819</v>
      </c>
      <c r="Q93" s="36" t="s">
        <v>832</v>
      </c>
      <c r="R93" s="36" t="str">
        <f t="shared" si="35"/>
        <v>고교 수도권 01</v>
      </c>
      <c r="S93" s="31" t="str">
        <f>TEXT(VLOOKUP(F93, '11.1_특별(보훈),고교행정'!$J$6:$N$77, 5, FALSE), "HH:MM")</f>
        <v>09:00</v>
      </c>
      <c r="T93" s="31" t="str">
        <f t="shared" si="36"/>
        <v>09:15</v>
      </c>
      <c r="U93" s="36"/>
      <c r="V93" s="36" t="s">
        <v>793</v>
      </c>
      <c r="W93" s="33" t="str">
        <f>TEXT(VLOOKUP(F93, '11.1_특별(보훈),고교행정'!$K$6:$N$78, 4, FALSE), "HH:MM")</f>
        <v>09:20</v>
      </c>
      <c r="X93" s="33" t="str">
        <f t="shared" si="37"/>
        <v>09:35</v>
      </c>
      <c r="Y93" s="78" t="str">
        <f t="shared" si="38"/>
        <v>11월01일(금)</v>
      </c>
      <c r="Z93" s="78" t="str">
        <f t="shared" si="39"/>
        <v>2조</v>
      </c>
      <c r="AA93" s="78" t="s">
        <v>793</v>
      </c>
      <c r="AB93" s="78" t="str">
        <f>TEXT(VLOOKUP(F93, '11.1_특별(보훈),고교행정'!$L$6:$N$77, 3, FALSE), "HH:MM")</f>
        <v>09:50</v>
      </c>
      <c r="AC93" s="78" t="str">
        <f t="shared" si="40"/>
        <v>10:10</v>
      </c>
      <c r="AD93" s="26"/>
      <c r="AE93" s="27" t="str">
        <f t="shared" si="41"/>
        <v>03</v>
      </c>
      <c r="AF93" s="27" t="str">
        <f t="shared" si="34"/>
        <v>03-11월01일(금)고교 수도권 01</v>
      </c>
    </row>
    <row r="94" spans="1:32" ht="30" customHeight="1">
      <c r="A94" s="26" t="s">
        <v>491</v>
      </c>
      <c r="B94" s="23" t="s">
        <v>51</v>
      </c>
      <c r="C94" s="23" t="s">
        <v>52</v>
      </c>
      <c r="D94" s="28" t="s">
        <v>53</v>
      </c>
      <c r="E94" s="23" t="s">
        <v>39</v>
      </c>
      <c r="F94" s="25" t="s">
        <v>794</v>
      </c>
      <c r="G94" s="36" t="s">
        <v>491</v>
      </c>
      <c r="H94" s="36"/>
      <c r="I94" s="36"/>
      <c r="J94" s="36"/>
      <c r="K94" s="39" t="s">
        <v>568</v>
      </c>
      <c r="L94" s="40" t="s">
        <v>554</v>
      </c>
      <c r="M94" s="36" t="s">
        <v>25</v>
      </c>
      <c r="N94" s="36" t="s">
        <v>563</v>
      </c>
      <c r="O94" s="44" t="s">
        <v>676</v>
      </c>
      <c r="P94" s="36" t="s">
        <v>819</v>
      </c>
      <c r="Q94" s="36" t="s">
        <v>832</v>
      </c>
      <c r="R94" s="36" t="str">
        <f t="shared" si="35"/>
        <v>고교 수도권 02</v>
      </c>
      <c r="S94" s="31" t="str">
        <f>TEXT(VLOOKUP(F94, '11.1_특별(보훈),고교행정'!$J$6:$N$77, 5, FALSE), "HH:MM")</f>
        <v>09:20</v>
      </c>
      <c r="T94" s="31" t="str">
        <f t="shared" si="36"/>
        <v>09:35</v>
      </c>
      <c r="U94" s="36"/>
      <c r="V94" s="36" t="s">
        <v>794</v>
      </c>
      <c r="W94" s="33" t="str">
        <f>TEXT(VLOOKUP(F94, '11.1_특별(보훈),고교행정'!$K$6:$N$78, 4, FALSE), "HH:MM")</f>
        <v>09:40</v>
      </c>
      <c r="X94" s="33" t="str">
        <f t="shared" si="37"/>
        <v>09:55</v>
      </c>
      <c r="Y94" s="78" t="str">
        <f t="shared" si="38"/>
        <v>11월01일(금)</v>
      </c>
      <c r="Z94" s="78" t="str">
        <f t="shared" si="39"/>
        <v>2조</v>
      </c>
      <c r="AA94" s="78" t="s">
        <v>794</v>
      </c>
      <c r="AB94" s="78" t="str">
        <f>TEXT(VLOOKUP(F94, '11.1_특별(보훈),고교행정'!$L$6:$N$77, 3, FALSE), "HH:MM")</f>
        <v>10:15</v>
      </c>
      <c r="AC94" s="78" t="str">
        <f t="shared" si="40"/>
        <v>10:35</v>
      </c>
      <c r="AD94" s="26"/>
      <c r="AE94" s="27" t="str">
        <f t="shared" si="41"/>
        <v>04</v>
      </c>
      <c r="AF94" s="27" t="str">
        <f t="shared" si="34"/>
        <v>04-11월01일(금)고교 수도권 02</v>
      </c>
    </row>
    <row r="95" spans="1:32" ht="30" customHeight="1">
      <c r="A95" s="26" t="s">
        <v>500</v>
      </c>
      <c r="B95" s="23" t="s">
        <v>51</v>
      </c>
      <c r="C95" s="23" t="s">
        <v>52</v>
      </c>
      <c r="D95" s="28" t="s">
        <v>53</v>
      </c>
      <c r="E95" s="23" t="s">
        <v>39</v>
      </c>
      <c r="F95" s="25" t="s">
        <v>797</v>
      </c>
      <c r="G95" s="36" t="s">
        <v>500</v>
      </c>
      <c r="H95" s="36"/>
      <c r="I95" s="36"/>
      <c r="J95" s="36"/>
      <c r="K95" s="39" t="s">
        <v>568</v>
      </c>
      <c r="L95" s="40" t="s">
        <v>554</v>
      </c>
      <c r="M95" s="36" t="s">
        <v>25</v>
      </c>
      <c r="N95" s="36" t="s">
        <v>563</v>
      </c>
      <c r="O95" s="44" t="s">
        <v>679</v>
      </c>
      <c r="P95" s="36" t="s">
        <v>819</v>
      </c>
      <c r="Q95" s="36" t="s">
        <v>832</v>
      </c>
      <c r="R95" s="36" t="str">
        <f t="shared" si="35"/>
        <v>고교 수도권 05</v>
      </c>
      <c r="S95" s="31" t="str">
        <f>TEXT(VLOOKUP(F95, '11.1_특별(보훈),고교행정'!$J$6:$N$77, 5, FALSE), "HH:MM")</f>
        <v>10:20</v>
      </c>
      <c r="T95" s="31" t="str">
        <f t="shared" si="36"/>
        <v>10:35</v>
      </c>
      <c r="U95" s="36"/>
      <c r="V95" s="36" t="s">
        <v>797</v>
      </c>
      <c r="W95" s="33" t="str">
        <f>TEXT(VLOOKUP(F95, '11.1_특별(보훈),고교행정'!$K$6:$N$78, 4, FALSE), "HH:MM")</f>
        <v>10:40</v>
      </c>
      <c r="X95" s="33" t="str">
        <f t="shared" si="37"/>
        <v>10:55</v>
      </c>
      <c r="Y95" s="78" t="str">
        <f t="shared" si="38"/>
        <v>11월01일(금)</v>
      </c>
      <c r="Z95" s="78" t="str">
        <f t="shared" si="39"/>
        <v>2조</v>
      </c>
      <c r="AA95" s="78" t="s">
        <v>797</v>
      </c>
      <c r="AB95" s="78" t="str">
        <f>TEXT(VLOOKUP(F95, '11.1_특별(보훈),고교행정'!$L$6:$N$77, 3, FALSE), "HH:MM")</f>
        <v>11:00</v>
      </c>
      <c r="AC95" s="78" t="str">
        <f t="shared" si="40"/>
        <v>11:20</v>
      </c>
      <c r="AD95" s="26"/>
      <c r="AE95" s="27" t="str">
        <f t="shared" si="41"/>
        <v>05</v>
      </c>
      <c r="AF95" s="27" t="str">
        <f t="shared" si="34"/>
        <v>05-11월01일(금)고교 수도권 05</v>
      </c>
    </row>
    <row r="96" spans="1:32" ht="30" hidden="1" customHeight="1">
      <c r="A96" s="26"/>
      <c r="B96" s="23"/>
      <c r="C96" s="23"/>
      <c r="D96" s="28"/>
      <c r="E96" s="23"/>
      <c r="F96" s="25"/>
      <c r="G96" s="36"/>
      <c r="H96" s="36"/>
      <c r="I96" s="36"/>
      <c r="J96" s="36"/>
      <c r="K96" s="39" t="s">
        <v>568</v>
      </c>
      <c r="L96" s="42"/>
      <c r="M96" s="36" t="s">
        <v>25</v>
      </c>
      <c r="N96" s="36"/>
      <c r="O96" s="44"/>
      <c r="P96" s="36"/>
      <c r="Q96" s="36"/>
      <c r="R96" s="36"/>
      <c r="S96" s="31"/>
      <c r="T96" s="31"/>
      <c r="U96" s="36"/>
      <c r="V96" s="36"/>
      <c r="W96" s="33"/>
      <c r="X96" s="33"/>
      <c r="Y96" s="471" t="s">
        <v>859</v>
      </c>
      <c r="Z96" s="472"/>
      <c r="AA96" s="128"/>
      <c r="AB96" s="79" t="str">
        <f>AC95</f>
        <v>11:20</v>
      </c>
      <c r="AC96" s="79" t="str">
        <f>AB97</f>
        <v>12:25</v>
      </c>
      <c r="AD96" s="79"/>
      <c r="AF96" s="27" t="str">
        <f t="shared" si="34"/>
        <v>-점심</v>
      </c>
    </row>
    <row r="97" spans="1:32" ht="30" customHeight="1">
      <c r="A97" s="26" t="s">
        <v>509</v>
      </c>
      <c r="B97" s="23" t="s">
        <v>54</v>
      </c>
      <c r="C97" s="23" t="s">
        <v>55</v>
      </c>
      <c r="D97" s="28" t="s">
        <v>53</v>
      </c>
      <c r="E97" s="23" t="s">
        <v>41</v>
      </c>
      <c r="F97" s="25" t="s">
        <v>804</v>
      </c>
      <c r="G97" s="36" t="s">
        <v>509</v>
      </c>
      <c r="H97" s="36"/>
      <c r="I97" s="36"/>
      <c r="J97" s="36"/>
      <c r="K97" s="39" t="s">
        <v>568</v>
      </c>
      <c r="L97" s="40" t="s">
        <v>564</v>
      </c>
      <c r="M97" s="36" t="s">
        <v>25</v>
      </c>
      <c r="N97" s="36" t="s">
        <v>542</v>
      </c>
      <c r="O97" s="44" t="s">
        <v>686</v>
      </c>
      <c r="P97" s="36" t="s">
        <v>831</v>
      </c>
      <c r="Q97" s="36" t="s">
        <v>832</v>
      </c>
      <c r="R97" s="36" t="str">
        <f t="shared" ref="R97:R109" si="42">F97</f>
        <v>고교 비수도권 03</v>
      </c>
      <c r="S97" s="31" t="str">
        <f>TEXT(VLOOKUP(F97, '11.1_특별(보훈),고교행정'!$J$6:$N$77, 5, FALSE), "HH:MM")</f>
        <v>13:05</v>
      </c>
      <c r="T97" s="31" t="str">
        <f t="shared" ref="T97:T109" si="43">TEXT(S97+TIME(0, 15, 0), "HH:MM")</f>
        <v>13:20</v>
      </c>
      <c r="U97" s="36"/>
      <c r="V97" s="36" t="s">
        <v>804</v>
      </c>
      <c r="W97" s="33" t="str">
        <f>TEXT(VLOOKUP(F97, '11.1_특별(보훈),고교행정'!$K$6:$N$78, 4, FALSE), "HH:MM")</f>
        <v>13:25</v>
      </c>
      <c r="X97" s="33" t="str">
        <f t="shared" ref="X97:X109" si="44">TEXT(W97+TIME(0, 15, 0), "HH:MM")</f>
        <v>13:40</v>
      </c>
      <c r="Y97" s="78" t="str">
        <f t="shared" ref="Y97:Y109" si="45">K97</f>
        <v>11월01일(금)</v>
      </c>
      <c r="Z97" s="78" t="str">
        <f t="shared" ref="Z97:Z109" si="46">LEFT(M97, 2)</f>
        <v>2조</v>
      </c>
      <c r="AA97" s="78" t="s">
        <v>804</v>
      </c>
      <c r="AB97" s="78" t="str">
        <f>TEXT(VLOOKUP(F97, '11.1_특별(보훈),고교행정'!$L$6:$N$77, 3, FALSE), "HH:MM")</f>
        <v>12:25</v>
      </c>
      <c r="AC97" s="78" t="str">
        <f t="shared" ref="AC97:AC109" si="47">TEXT(AB97+TIME(0, 20, 0), "HH:MM")</f>
        <v>12:45</v>
      </c>
      <c r="AD97" s="26"/>
      <c r="AE97" s="27" t="str">
        <f>IF(EXACT(G97,G96), "01", TEXT(AE95+1, "00"))</f>
        <v>06</v>
      </c>
      <c r="AF97" s="27" t="str">
        <f t="shared" si="34"/>
        <v>06-11월01일(금)고교 비수도권 03</v>
      </c>
    </row>
    <row r="98" spans="1:32" ht="30" customHeight="1">
      <c r="A98" s="26" t="s">
        <v>512</v>
      </c>
      <c r="B98" s="23" t="s">
        <v>54</v>
      </c>
      <c r="C98" s="23" t="s">
        <v>55</v>
      </c>
      <c r="D98" s="28" t="s">
        <v>53</v>
      </c>
      <c r="E98" s="23" t="s">
        <v>41</v>
      </c>
      <c r="F98" s="25" t="s">
        <v>805</v>
      </c>
      <c r="G98" s="36" t="s">
        <v>512</v>
      </c>
      <c r="H98" s="36"/>
      <c r="I98" s="36"/>
      <c r="J98" s="36"/>
      <c r="K98" s="39" t="s">
        <v>568</v>
      </c>
      <c r="L98" s="40" t="s">
        <v>564</v>
      </c>
      <c r="M98" s="36" t="s">
        <v>25</v>
      </c>
      <c r="N98" s="36" t="s">
        <v>542</v>
      </c>
      <c r="O98" s="44" t="s">
        <v>687</v>
      </c>
      <c r="P98" s="36" t="s">
        <v>41</v>
      </c>
      <c r="Q98" s="36" t="s">
        <v>832</v>
      </c>
      <c r="R98" s="36" t="str">
        <f t="shared" si="42"/>
        <v>고교 비수도권 04</v>
      </c>
      <c r="S98" s="31" t="str">
        <f>TEXT(VLOOKUP(F98, '11.1_특별(보훈),고교행정'!$J$6:$N$77, 5, FALSE), "HH:MM")</f>
        <v>13:25</v>
      </c>
      <c r="T98" s="31" t="str">
        <f t="shared" si="43"/>
        <v>13:40</v>
      </c>
      <c r="U98" s="36"/>
      <c r="V98" s="36" t="s">
        <v>805</v>
      </c>
      <c r="W98" s="33" t="str">
        <f>TEXT(VLOOKUP(F98, '11.1_특별(보훈),고교행정'!$K$6:$N$78, 4, FALSE), "HH:MM")</f>
        <v>13:45</v>
      </c>
      <c r="X98" s="33" t="str">
        <f t="shared" si="44"/>
        <v>14:00</v>
      </c>
      <c r="Y98" s="78" t="str">
        <f t="shared" si="45"/>
        <v>11월01일(금)</v>
      </c>
      <c r="Z98" s="78" t="str">
        <f t="shared" si="46"/>
        <v>2조</v>
      </c>
      <c r="AA98" s="78" t="s">
        <v>805</v>
      </c>
      <c r="AB98" s="78" t="str">
        <f>TEXT(VLOOKUP(F98, '11.1_특별(보훈),고교행정'!$L$6:$N$77, 3, FALSE), "HH:MM")</f>
        <v>12:50</v>
      </c>
      <c r="AC98" s="78" t="str">
        <f t="shared" si="47"/>
        <v>13:10</v>
      </c>
      <c r="AD98" s="26"/>
      <c r="AE98" s="27" t="str">
        <f t="shared" si="41"/>
        <v>07</v>
      </c>
      <c r="AF98" s="27" t="str">
        <f t="shared" si="34"/>
        <v>07-11월01일(금)고교 비수도권 04</v>
      </c>
    </row>
    <row r="99" spans="1:32" ht="30" customHeight="1">
      <c r="A99" s="26" t="s">
        <v>503</v>
      </c>
      <c r="B99" s="23" t="s">
        <v>54</v>
      </c>
      <c r="C99" s="23" t="s">
        <v>55</v>
      </c>
      <c r="D99" s="28" t="s">
        <v>53</v>
      </c>
      <c r="E99" s="23" t="s">
        <v>39</v>
      </c>
      <c r="F99" s="25" t="s">
        <v>802</v>
      </c>
      <c r="G99" s="36" t="s">
        <v>503</v>
      </c>
      <c r="H99" s="36"/>
      <c r="I99" s="36"/>
      <c r="J99" s="36"/>
      <c r="K99" s="39" t="s">
        <v>568</v>
      </c>
      <c r="L99" s="40" t="s">
        <v>564</v>
      </c>
      <c r="M99" s="36" t="s">
        <v>25</v>
      </c>
      <c r="N99" s="36" t="s">
        <v>542</v>
      </c>
      <c r="O99" s="44" t="s">
        <v>684</v>
      </c>
      <c r="P99" s="36" t="s">
        <v>827</v>
      </c>
      <c r="Q99" s="36" t="s">
        <v>832</v>
      </c>
      <c r="R99" s="36" t="str">
        <f t="shared" si="42"/>
        <v>고교 비수도권 01</v>
      </c>
      <c r="S99" s="31" t="str">
        <f>TEXT(VLOOKUP(F99, '11.1_특별(보훈),고교행정'!$J$6:$N$77, 5, FALSE), "HH:MM")</f>
        <v>12:25</v>
      </c>
      <c r="T99" s="31" t="str">
        <f t="shared" si="43"/>
        <v>12:40</v>
      </c>
      <c r="U99" s="36"/>
      <c r="V99" s="36" t="s">
        <v>802</v>
      </c>
      <c r="W99" s="33" t="str">
        <f>TEXT(VLOOKUP(F99, '11.1_특별(보훈),고교행정'!$K$6:$N$78, 4, FALSE), "HH:MM")</f>
        <v>12:45</v>
      </c>
      <c r="X99" s="33" t="str">
        <f t="shared" si="44"/>
        <v>13:00</v>
      </c>
      <c r="Y99" s="78" t="str">
        <f t="shared" si="45"/>
        <v>11월01일(금)</v>
      </c>
      <c r="Z99" s="78" t="str">
        <f t="shared" si="46"/>
        <v>2조</v>
      </c>
      <c r="AA99" s="78" t="s">
        <v>802</v>
      </c>
      <c r="AB99" s="78" t="str">
        <f>TEXT(VLOOKUP(F99, '11.1_특별(보훈),고교행정'!$L$6:$N$77, 3, FALSE), "HH:MM")</f>
        <v>13:15</v>
      </c>
      <c r="AC99" s="78" t="str">
        <f t="shared" si="47"/>
        <v>13:35</v>
      </c>
      <c r="AD99" s="26"/>
      <c r="AE99" s="27" t="str">
        <f t="shared" si="41"/>
        <v>08</v>
      </c>
      <c r="AF99" s="27" t="str">
        <f t="shared" si="34"/>
        <v>08-11월01일(금)고교 비수도권 01</v>
      </c>
    </row>
    <row r="100" spans="1:32" ht="30" customHeight="1">
      <c r="A100" s="26" t="s">
        <v>506</v>
      </c>
      <c r="B100" s="23" t="s">
        <v>54</v>
      </c>
      <c r="C100" s="23" t="s">
        <v>55</v>
      </c>
      <c r="D100" s="28" t="s">
        <v>53</v>
      </c>
      <c r="E100" s="23" t="s">
        <v>41</v>
      </c>
      <c r="F100" s="25" t="s">
        <v>803</v>
      </c>
      <c r="G100" s="36" t="s">
        <v>506</v>
      </c>
      <c r="H100" s="36"/>
      <c r="I100" s="36"/>
      <c r="J100" s="36"/>
      <c r="K100" s="39" t="s">
        <v>568</v>
      </c>
      <c r="L100" s="40" t="s">
        <v>564</v>
      </c>
      <c r="M100" s="36" t="s">
        <v>25</v>
      </c>
      <c r="N100" s="36" t="s">
        <v>542</v>
      </c>
      <c r="O100" s="44" t="s">
        <v>685</v>
      </c>
      <c r="P100" s="36" t="s">
        <v>821</v>
      </c>
      <c r="Q100" s="36" t="s">
        <v>832</v>
      </c>
      <c r="R100" s="36" t="str">
        <f t="shared" si="42"/>
        <v>고교 비수도권 02</v>
      </c>
      <c r="S100" s="31" t="str">
        <f>TEXT(VLOOKUP(F100, '11.1_특별(보훈),고교행정'!$J$6:$N$77, 5, FALSE), "HH:MM")</f>
        <v>12:45</v>
      </c>
      <c r="T100" s="31" t="str">
        <f t="shared" si="43"/>
        <v>13:00</v>
      </c>
      <c r="U100" s="36"/>
      <c r="V100" s="36" t="s">
        <v>803</v>
      </c>
      <c r="W100" s="33" t="str">
        <f>TEXT(VLOOKUP(F100, '11.1_특별(보훈),고교행정'!$K$6:$N$78, 4, FALSE), "HH:MM")</f>
        <v>13:05</v>
      </c>
      <c r="X100" s="33" t="str">
        <f t="shared" si="44"/>
        <v>13:20</v>
      </c>
      <c r="Y100" s="78" t="str">
        <f t="shared" si="45"/>
        <v>11월01일(금)</v>
      </c>
      <c r="Z100" s="78" t="str">
        <f t="shared" si="46"/>
        <v>2조</v>
      </c>
      <c r="AA100" s="78" t="s">
        <v>803</v>
      </c>
      <c r="AB100" s="78" t="str">
        <f>TEXT(VLOOKUP(F100, '11.1_특별(보훈),고교행정'!$L$6:$N$77, 3, FALSE), "HH:MM")</f>
        <v>13:40</v>
      </c>
      <c r="AC100" s="78" t="str">
        <f t="shared" si="47"/>
        <v>14:00</v>
      </c>
      <c r="AD100" s="26"/>
      <c r="AE100" s="27" t="str">
        <f t="shared" si="41"/>
        <v>09</v>
      </c>
      <c r="AF100" s="27" t="str">
        <f t="shared" si="34"/>
        <v>09-11월01일(금)고교 비수도권 02</v>
      </c>
    </row>
    <row r="101" spans="1:32" ht="30" customHeight="1">
      <c r="A101" s="26" t="s">
        <v>515</v>
      </c>
      <c r="B101" s="23" t="s">
        <v>54</v>
      </c>
      <c r="C101" s="23" t="s">
        <v>55</v>
      </c>
      <c r="D101" s="28" t="s">
        <v>53</v>
      </c>
      <c r="E101" s="23" t="s">
        <v>41</v>
      </c>
      <c r="F101" s="25" t="s">
        <v>806</v>
      </c>
      <c r="G101" s="36" t="s">
        <v>515</v>
      </c>
      <c r="H101" s="36"/>
      <c r="I101" s="36"/>
      <c r="J101" s="36"/>
      <c r="K101" s="39" t="s">
        <v>568</v>
      </c>
      <c r="L101" s="40" t="s">
        <v>564</v>
      </c>
      <c r="M101" s="36" t="s">
        <v>25</v>
      </c>
      <c r="N101" s="36" t="s">
        <v>542</v>
      </c>
      <c r="O101" s="44" t="s">
        <v>688</v>
      </c>
      <c r="P101" s="36" t="s">
        <v>41</v>
      </c>
      <c r="Q101" s="36" t="s">
        <v>832</v>
      </c>
      <c r="R101" s="36" t="str">
        <f t="shared" si="42"/>
        <v>고교 비수도권 05</v>
      </c>
      <c r="S101" s="31" t="str">
        <f>TEXT(VLOOKUP(F101, '11.1_특별(보훈),고교행정'!$J$6:$N$77, 5, FALSE), "HH:MM")</f>
        <v>13:45</v>
      </c>
      <c r="T101" s="31" t="str">
        <f t="shared" si="43"/>
        <v>14:00</v>
      </c>
      <c r="U101" s="36"/>
      <c r="V101" s="36" t="s">
        <v>806</v>
      </c>
      <c r="W101" s="33" t="str">
        <f>TEXT(VLOOKUP(F101, '11.1_특별(보훈),고교행정'!$K$6:$N$78, 4, FALSE), "HH:MM")</f>
        <v>14:05</v>
      </c>
      <c r="X101" s="33" t="str">
        <f t="shared" si="44"/>
        <v>14:20</v>
      </c>
      <c r="Y101" s="78" t="str">
        <f t="shared" si="45"/>
        <v>11월01일(금)</v>
      </c>
      <c r="Z101" s="78" t="str">
        <f t="shared" si="46"/>
        <v>2조</v>
      </c>
      <c r="AA101" s="78" t="s">
        <v>806</v>
      </c>
      <c r="AB101" s="78" t="str">
        <f>TEXT(VLOOKUP(F101, '11.1_특별(보훈),고교행정'!$L$6:$N$77, 3, FALSE), "HH:MM")</f>
        <v>14:25</v>
      </c>
      <c r="AC101" s="78" t="str">
        <f t="shared" si="47"/>
        <v>14:45</v>
      </c>
      <c r="AD101" s="26"/>
      <c r="AE101" s="27" t="str">
        <f t="shared" si="41"/>
        <v>10</v>
      </c>
      <c r="AF101" s="27" t="str">
        <f t="shared" si="34"/>
        <v>10-11월01일(금)고교 비수도권 05</v>
      </c>
    </row>
    <row r="102" spans="1:32" ht="30" hidden="1" customHeight="1">
      <c r="A102" s="26" t="s">
        <v>360</v>
      </c>
      <c r="B102" s="23" t="s">
        <v>47</v>
      </c>
      <c r="C102" s="23" t="s">
        <v>48</v>
      </c>
      <c r="D102" s="28" t="s">
        <v>40</v>
      </c>
      <c r="E102" s="23" t="s">
        <v>41</v>
      </c>
      <c r="F102" s="25" t="s">
        <v>728</v>
      </c>
      <c r="G102" s="36" t="s">
        <v>360</v>
      </c>
      <c r="H102" s="36" t="s">
        <v>361</v>
      </c>
      <c r="I102" s="36" t="s">
        <v>362</v>
      </c>
      <c r="J102" s="36" t="s">
        <v>363</v>
      </c>
      <c r="K102" s="31" t="s">
        <v>566</v>
      </c>
      <c r="L102" s="37" t="s">
        <v>554</v>
      </c>
      <c r="M102" s="36" t="s">
        <v>547</v>
      </c>
      <c r="N102" s="36" t="s">
        <v>541</v>
      </c>
      <c r="O102" s="44" t="s">
        <v>610</v>
      </c>
      <c r="P102" s="36" t="s">
        <v>825</v>
      </c>
      <c r="Q102" s="36" t="s">
        <v>832</v>
      </c>
      <c r="R102" s="36" t="str">
        <f t="shared" si="42"/>
        <v>비수도권 경영 03</v>
      </c>
      <c r="S102" s="31" t="str">
        <f>TEXT(VLOOKUP(F102, '10.30_일반경영'!$J$6:$N$90, 5, FALSE), "HH:MM")</f>
        <v>09:40</v>
      </c>
      <c r="T102" s="31" t="str">
        <f t="shared" si="43"/>
        <v>09:55</v>
      </c>
      <c r="U102" s="36"/>
      <c r="V102" s="36" t="s">
        <v>728</v>
      </c>
      <c r="W102" s="33" t="str">
        <f>TEXT(VLOOKUP(F102, '10.30_일반경영'!$K$5:$N$94, 4, FALSE), "HH:MM")</f>
        <v>10:00</v>
      </c>
      <c r="X102" s="33" t="str">
        <f t="shared" si="44"/>
        <v>10:15</v>
      </c>
      <c r="Y102" s="78" t="str">
        <f t="shared" si="45"/>
        <v>10월30일(수)</v>
      </c>
      <c r="Z102" s="78" t="str">
        <f t="shared" si="46"/>
        <v>2조</v>
      </c>
      <c r="AA102" s="78" t="s">
        <v>728</v>
      </c>
      <c r="AB102" s="78" t="str">
        <f>TEXT(VLOOKUP(F102, '10.30_일반경영'!$L$6:$N$97, 3, FALSE), "HH:MM")</f>
        <v>09:00</v>
      </c>
      <c r="AC102" s="78" t="str">
        <f t="shared" si="47"/>
        <v>09:20</v>
      </c>
      <c r="AD102" s="26"/>
      <c r="AE102" s="83" t="s">
        <v>867</v>
      </c>
      <c r="AF102" s="27" t="str">
        <f t="shared" si="34"/>
        <v>01-10월30일(수)비수도권 경영 03</v>
      </c>
    </row>
    <row r="103" spans="1:32" ht="30" hidden="1" customHeight="1">
      <c r="A103" s="26" t="s">
        <v>364</v>
      </c>
      <c r="B103" s="23" t="s">
        <v>47</v>
      </c>
      <c r="C103" s="23" t="s">
        <v>48</v>
      </c>
      <c r="D103" s="28" t="s">
        <v>40</v>
      </c>
      <c r="E103" s="23" t="s">
        <v>41</v>
      </c>
      <c r="F103" s="25" t="s">
        <v>729</v>
      </c>
      <c r="G103" s="36" t="s">
        <v>364</v>
      </c>
      <c r="H103" s="36" t="s">
        <v>365</v>
      </c>
      <c r="I103" s="36" t="s">
        <v>366</v>
      </c>
      <c r="J103" s="36" t="s">
        <v>367</v>
      </c>
      <c r="K103" s="31" t="s">
        <v>566</v>
      </c>
      <c r="L103" s="37" t="s">
        <v>554</v>
      </c>
      <c r="M103" s="36" t="s">
        <v>547</v>
      </c>
      <c r="N103" s="36" t="s">
        <v>541</v>
      </c>
      <c r="O103" s="44" t="s">
        <v>611</v>
      </c>
      <c r="P103" s="36" t="s">
        <v>821</v>
      </c>
      <c r="Q103" s="36" t="s">
        <v>832</v>
      </c>
      <c r="R103" s="36" t="str">
        <f t="shared" si="42"/>
        <v>비수도권 경영 04</v>
      </c>
      <c r="S103" s="31" t="str">
        <f>TEXT(VLOOKUP(F103, '10.30_일반경영'!$J$6:$N$90, 5, FALSE), "HH:MM")</f>
        <v>10:00</v>
      </c>
      <c r="T103" s="31" t="str">
        <f t="shared" si="43"/>
        <v>10:15</v>
      </c>
      <c r="U103" s="36"/>
      <c r="V103" s="36" t="s">
        <v>729</v>
      </c>
      <c r="W103" s="33" t="str">
        <f>TEXT(VLOOKUP(F103, '10.30_일반경영'!$K$5:$N$94, 4, FALSE), "HH:MM")</f>
        <v>10:20</v>
      </c>
      <c r="X103" s="33" t="str">
        <f t="shared" si="44"/>
        <v>10:35</v>
      </c>
      <c r="Y103" s="78" t="str">
        <f t="shared" si="45"/>
        <v>10월30일(수)</v>
      </c>
      <c r="Z103" s="78" t="str">
        <f t="shared" si="46"/>
        <v>2조</v>
      </c>
      <c r="AA103" s="78" t="s">
        <v>729</v>
      </c>
      <c r="AB103" s="78" t="str">
        <f>TEXT(VLOOKUP(F103, '10.30_일반경영'!$L$6:$N$97, 3, FALSE), "HH:MM")</f>
        <v>09:25</v>
      </c>
      <c r="AC103" s="78" t="str">
        <f t="shared" si="47"/>
        <v>09:45</v>
      </c>
      <c r="AD103" s="26"/>
      <c r="AE103" s="27" t="str">
        <f t="shared" si="41"/>
        <v>02</v>
      </c>
      <c r="AF103" s="27" t="str">
        <f t="shared" si="34"/>
        <v>02-10월30일(수)비수도권 경영 04</v>
      </c>
    </row>
    <row r="104" spans="1:32" ht="30" hidden="1" customHeight="1">
      <c r="A104" s="26" t="s">
        <v>352</v>
      </c>
      <c r="B104" s="23" t="s">
        <v>47</v>
      </c>
      <c r="C104" s="23" t="s">
        <v>48</v>
      </c>
      <c r="D104" s="28" t="s">
        <v>40</v>
      </c>
      <c r="E104" s="23" t="s">
        <v>41</v>
      </c>
      <c r="F104" s="25" t="s">
        <v>726</v>
      </c>
      <c r="G104" s="36" t="s">
        <v>352</v>
      </c>
      <c r="H104" s="36" t="s">
        <v>353</v>
      </c>
      <c r="I104" s="36" t="s">
        <v>354</v>
      </c>
      <c r="J104" s="36" t="s">
        <v>355</v>
      </c>
      <c r="K104" s="31" t="s">
        <v>566</v>
      </c>
      <c r="L104" s="37" t="s">
        <v>554</v>
      </c>
      <c r="M104" s="36" t="s">
        <v>547</v>
      </c>
      <c r="N104" s="36" t="s">
        <v>541</v>
      </c>
      <c r="O104" s="44" t="s">
        <v>608</v>
      </c>
      <c r="P104" s="36" t="s">
        <v>39</v>
      </c>
      <c r="Q104" s="36" t="s">
        <v>832</v>
      </c>
      <c r="R104" s="36" t="str">
        <f t="shared" si="42"/>
        <v>비수도권 경영 01</v>
      </c>
      <c r="S104" s="31" t="str">
        <f>TEXT(VLOOKUP(F104, '10.30_일반경영'!$J$6:$N$90, 5, FALSE), "HH:MM")</f>
        <v>09:00</v>
      </c>
      <c r="T104" s="31" t="str">
        <f t="shared" si="43"/>
        <v>09:15</v>
      </c>
      <c r="U104" s="36"/>
      <c r="V104" s="36" t="s">
        <v>726</v>
      </c>
      <c r="W104" s="33" t="str">
        <f>TEXT(VLOOKUP(F104, '10.30_일반경영'!$K$5:$N$94, 4, FALSE), "HH:MM")</f>
        <v>09:20</v>
      </c>
      <c r="X104" s="33" t="str">
        <f t="shared" si="44"/>
        <v>09:35</v>
      </c>
      <c r="Y104" s="78" t="str">
        <f t="shared" si="45"/>
        <v>10월30일(수)</v>
      </c>
      <c r="Z104" s="78" t="str">
        <f t="shared" si="46"/>
        <v>2조</v>
      </c>
      <c r="AA104" s="78" t="s">
        <v>726</v>
      </c>
      <c r="AB104" s="78" t="str">
        <f>TEXT(VLOOKUP(F104, '10.30_일반경영'!$L$6:$N$97, 3, FALSE), "HH:MM")</f>
        <v>09:50</v>
      </c>
      <c r="AC104" s="78" t="str">
        <f t="shared" si="47"/>
        <v>10:10</v>
      </c>
      <c r="AD104" s="26"/>
      <c r="AE104" s="27" t="str">
        <f t="shared" si="41"/>
        <v>03</v>
      </c>
      <c r="AF104" s="27" t="str">
        <f t="shared" si="34"/>
        <v>03-10월30일(수)비수도권 경영 01</v>
      </c>
    </row>
    <row r="105" spans="1:32" ht="30" hidden="1" customHeight="1">
      <c r="A105" s="26" t="s">
        <v>356</v>
      </c>
      <c r="B105" s="23" t="s">
        <v>47</v>
      </c>
      <c r="C105" s="23" t="s">
        <v>48</v>
      </c>
      <c r="D105" s="28" t="s">
        <v>40</v>
      </c>
      <c r="E105" s="23" t="s">
        <v>39</v>
      </c>
      <c r="F105" s="25" t="s">
        <v>727</v>
      </c>
      <c r="G105" s="36" t="s">
        <v>356</v>
      </c>
      <c r="H105" s="36" t="s">
        <v>357</v>
      </c>
      <c r="I105" s="36" t="s">
        <v>358</v>
      </c>
      <c r="J105" s="36" t="s">
        <v>359</v>
      </c>
      <c r="K105" s="31" t="s">
        <v>566</v>
      </c>
      <c r="L105" s="37" t="s">
        <v>554</v>
      </c>
      <c r="M105" s="36" t="s">
        <v>547</v>
      </c>
      <c r="N105" s="36" t="s">
        <v>541</v>
      </c>
      <c r="O105" s="44" t="s">
        <v>609</v>
      </c>
      <c r="P105" s="36" t="s">
        <v>825</v>
      </c>
      <c r="Q105" s="36" t="s">
        <v>832</v>
      </c>
      <c r="R105" s="36" t="str">
        <f t="shared" si="42"/>
        <v>비수도권 경영 02</v>
      </c>
      <c r="S105" s="31" t="str">
        <f>TEXT(VLOOKUP(F105, '10.30_일반경영'!$J$6:$N$90, 5, FALSE), "HH:MM")</f>
        <v>09:20</v>
      </c>
      <c r="T105" s="31" t="str">
        <f t="shared" si="43"/>
        <v>09:35</v>
      </c>
      <c r="U105" s="36"/>
      <c r="V105" s="36" t="s">
        <v>727</v>
      </c>
      <c r="W105" s="33" t="str">
        <f>TEXT(VLOOKUP(F105, '10.30_일반경영'!$K$5:$N$94, 4, FALSE), "HH:MM")</f>
        <v>09:40</v>
      </c>
      <c r="X105" s="33" t="str">
        <f t="shared" si="44"/>
        <v>09:55</v>
      </c>
      <c r="Y105" s="78" t="str">
        <f t="shared" si="45"/>
        <v>10월30일(수)</v>
      </c>
      <c r="Z105" s="78" t="str">
        <f t="shared" si="46"/>
        <v>2조</v>
      </c>
      <c r="AA105" s="78" t="s">
        <v>727</v>
      </c>
      <c r="AB105" s="78" t="str">
        <f>TEXT(VLOOKUP(F105, '10.30_일반경영'!$L$6:$N$97, 3, FALSE), "HH:MM")</f>
        <v>10:15</v>
      </c>
      <c r="AC105" s="78" t="str">
        <f t="shared" si="47"/>
        <v>10:35</v>
      </c>
      <c r="AD105" s="26"/>
      <c r="AE105" s="27" t="str">
        <f t="shared" si="41"/>
        <v>04</v>
      </c>
      <c r="AF105" s="27" t="str">
        <f t="shared" si="34"/>
        <v>04-10월30일(수)비수도권 경영 02</v>
      </c>
    </row>
    <row r="106" spans="1:32" ht="30" hidden="1" customHeight="1">
      <c r="A106" s="26" t="s">
        <v>380</v>
      </c>
      <c r="B106" s="23" t="s">
        <v>47</v>
      </c>
      <c r="C106" s="23" t="s">
        <v>48</v>
      </c>
      <c r="D106" s="28" t="s">
        <v>40</v>
      </c>
      <c r="E106" s="23" t="s">
        <v>41</v>
      </c>
      <c r="F106" s="25" t="s">
        <v>737</v>
      </c>
      <c r="G106" s="36" t="s">
        <v>380</v>
      </c>
      <c r="H106" s="36" t="s">
        <v>381</v>
      </c>
      <c r="I106" s="36" t="s">
        <v>382</v>
      </c>
      <c r="J106" s="36" t="s">
        <v>383</v>
      </c>
      <c r="K106" s="31" t="s">
        <v>566</v>
      </c>
      <c r="L106" s="37" t="s">
        <v>556</v>
      </c>
      <c r="M106" s="36" t="s">
        <v>547</v>
      </c>
      <c r="N106" s="36" t="s">
        <v>542</v>
      </c>
      <c r="O106" s="44" t="s">
        <v>619</v>
      </c>
      <c r="P106" s="36" t="s">
        <v>823</v>
      </c>
      <c r="Q106" s="36" t="s">
        <v>832</v>
      </c>
      <c r="R106" s="36" t="str">
        <f t="shared" si="42"/>
        <v>비수도권 경영 08</v>
      </c>
      <c r="S106" s="31" t="str">
        <f>TEXT(VLOOKUP(F106, '10.30_일반경영'!$J$6:$N$90, 5, FALSE), "HH:MM")</f>
        <v>11:20</v>
      </c>
      <c r="T106" s="31" t="str">
        <f t="shared" si="43"/>
        <v>11:35</v>
      </c>
      <c r="U106" s="36"/>
      <c r="V106" s="36" t="s">
        <v>737</v>
      </c>
      <c r="W106" s="33" t="str">
        <f>TEXT(VLOOKUP(F106, '10.30_일반경영'!$K$5:$N$94, 4, FALSE), "HH:MM")</f>
        <v>11:40</v>
      </c>
      <c r="X106" s="33" t="str">
        <f t="shared" si="44"/>
        <v>11:55</v>
      </c>
      <c r="Y106" s="78" t="str">
        <f t="shared" si="45"/>
        <v>10월30일(수)</v>
      </c>
      <c r="Z106" s="78" t="str">
        <f t="shared" si="46"/>
        <v>2조</v>
      </c>
      <c r="AA106" s="78" t="s">
        <v>737</v>
      </c>
      <c r="AB106" s="78" t="str">
        <f>TEXT(VLOOKUP(F106, '10.30_일반경영'!$L$6:$N$97, 3, FALSE), "HH:MM")</f>
        <v>10:40</v>
      </c>
      <c r="AC106" s="78" t="str">
        <f t="shared" si="47"/>
        <v>11:00</v>
      </c>
      <c r="AD106" s="26"/>
      <c r="AE106" s="27" t="str">
        <f t="shared" si="41"/>
        <v>05</v>
      </c>
      <c r="AF106" s="27" t="str">
        <f t="shared" si="34"/>
        <v>05-10월30일(수)비수도권 경영 08</v>
      </c>
    </row>
    <row r="107" spans="1:32" ht="30" hidden="1" customHeight="1">
      <c r="A107" s="26" t="s">
        <v>368</v>
      </c>
      <c r="B107" s="23" t="s">
        <v>47</v>
      </c>
      <c r="C107" s="23" t="s">
        <v>48</v>
      </c>
      <c r="D107" s="28" t="s">
        <v>40</v>
      </c>
      <c r="E107" s="23" t="s">
        <v>41</v>
      </c>
      <c r="F107" s="25" t="s">
        <v>734</v>
      </c>
      <c r="G107" s="36" t="s">
        <v>368</v>
      </c>
      <c r="H107" s="36" t="s">
        <v>369</v>
      </c>
      <c r="I107" s="36" t="s">
        <v>370</v>
      </c>
      <c r="J107" s="36" t="s">
        <v>371</v>
      </c>
      <c r="K107" s="31" t="s">
        <v>566</v>
      </c>
      <c r="L107" s="37" t="s">
        <v>556</v>
      </c>
      <c r="M107" s="36" t="s">
        <v>547</v>
      </c>
      <c r="N107" s="36" t="s">
        <v>542</v>
      </c>
      <c r="O107" s="44" t="s">
        <v>616</v>
      </c>
      <c r="P107" s="36" t="s">
        <v>821</v>
      </c>
      <c r="Q107" s="36" t="s">
        <v>832</v>
      </c>
      <c r="R107" s="36" t="str">
        <f t="shared" si="42"/>
        <v>비수도권 경영 05</v>
      </c>
      <c r="S107" s="31" t="str">
        <f>TEXT(VLOOKUP(F107, '10.30_일반경영'!$J$6:$N$90, 5, FALSE), "HH:MM")</f>
        <v>10:20</v>
      </c>
      <c r="T107" s="31" t="str">
        <f t="shared" si="43"/>
        <v>10:35</v>
      </c>
      <c r="U107" s="36"/>
      <c r="V107" s="36" t="s">
        <v>734</v>
      </c>
      <c r="W107" s="33" t="str">
        <f>TEXT(VLOOKUP(F107, '10.30_일반경영'!$K$5:$N$94, 4, FALSE), "HH:MM")</f>
        <v>10:40</v>
      </c>
      <c r="X107" s="33" t="str">
        <f t="shared" si="44"/>
        <v>10:55</v>
      </c>
      <c r="Y107" s="78" t="str">
        <f t="shared" si="45"/>
        <v>10월30일(수)</v>
      </c>
      <c r="Z107" s="78" t="str">
        <f t="shared" si="46"/>
        <v>2조</v>
      </c>
      <c r="AA107" s="78" t="s">
        <v>734</v>
      </c>
      <c r="AB107" s="78" t="str">
        <f>TEXT(VLOOKUP(F107, '10.30_일반경영'!$L$6:$N$97, 3, FALSE), "HH:MM")</f>
        <v>11:05</v>
      </c>
      <c r="AC107" s="78" t="str">
        <f t="shared" si="47"/>
        <v>11:25</v>
      </c>
      <c r="AD107" s="26"/>
      <c r="AE107" s="27" t="str">
        <f t="shared" si="41"/>
        <v>06</v>
      </c>
      <c r="AF107" s="27" t="str">
        <f t="shared" si="34"/>
        <v>06-10월30일(수)비수도권 경영 05</v>
      </c>
    </row>
    <row r="108" spans="1:32" ht="30" hidden="1" customHeight="1">
      <c r="A108" s="26" t="s">
        <v>372</v>
      </c>
      <c r="B108" s="23" t="s">
        <v>47</v>
      </c>
      <c r="C108" s="23" t="s">
        <v>48</v>
      </c>
      <c r="D108" s="28" t="s">
        <v>40</v>
      </c>
      <c r="E108" s="23" t="s">
        <v>41</v>
      </c>
      <c r="F108" s="25" t="s">
        <v>735</v>
      </c>
      <c r="G108" s="36" t="s">
        <v>372</v>
      </c>
      <c r="H108" s="36" t="s">
        <v>373</v>
      </c>
      <c r="I108" s="36" t="s">
        <v>374</v>
      </c>
      <c r="J108" s="36" t="s">
        <v>375</v>
      </c>
      <c r="K108" s="31" t="s">
        <v>566</v>
      </c>
      <c r="L108" s="37" t="s">
        <v>556</v>
      </c>
      <c r="M108" s="36" t="s">
        <v>547</v>
      </c>
      <c r="N108" s="36" t="s">
        <v>542</v>
      </c>
      <c r="O108" s="44" t="s">
        <v>617</v>
      </c>
      <c r="P108" s="36" t="s">
        <v>821</v>
      </c>
      <c r="Q108" s="36" t="s">
        <v>832</v>
      </c>
      <c r="R108" s="36" t="str">
        <f t="shared" si="42"/>
        <v>비수도권 경영 06</v>
      </c>
      <c r="S108" s="31" t="str">
        <f>TEXT(VLOOKUP(F108, '10.30_일반경영'!$J$6:$N$90, 5, FALSE), "HH:MM")</f>
        <v>10:40</v>
      </c>
      <c r="T108" s="31" t="str">
        <f t="shared" si="43"/>
        <v>10:55</v>
      </c>
      <c r="U108" s="36"/>
      <c r="V108" s="36" t="s">
        <v>735</v>
      </c>
      <c r="W108" s="33" t="str">
        <f>TEXT(VLOOKUP(F108, '10.30_일반경영'!$K$5:$N$94, 4, FALSE), "HH:MM")</f>
        <v>11:00</v>
      </c>
      <c r="X108" s="33" t="str">
        <f t="shared" si="44"/>
        <v>11:15</v>
      </c>
      <c r="Y108" s="78" t="str">
        <f t="shared" si="45"/>
        <v>10월30일(수)</v>
      </c>
      <c r="Z108" s="78" t="str">
        <f t="shared" si="46"/>
        <v>2조</v>
      </c>
      <c r="AA108" s="78" t="s">
        <v>735</v>
      </c>
      <c r="AB108" s="78" t="str">
        <f>TEXT(VLOOKUP(F108, '10.30_일반경영'!$L$6:$N$97, 3, FALSE), "HH:MM")</f>
        <v>11:30</v>
      </c>
      <c r="AC108" s="78" t="str">
        <f t="shared" si="47"/>
        <v>11:50</v>
      </c>
      <c r="AD108" s="26"/>
      <c r="AE108" s="27" t="str">
        <f t="shared" si="41"/>
        <v>07</v>
      </c>
      <c r="AF108" s="27" t="str">
        <f t="shared" si="34"/>
        <v>07-10월30일(수)비수도권 경영 06</v>
      </c>
    </row>
    <row r="109" spans="1:32" ht="30" hidden="1" customHeight="1">
      <c r="A109" s="26" t="s">
        <v>376</v>
      </c>
      <c r="B109" s="23" t="s">
        <v>47</v>
      </c>
      <c r="C109" s="23" t="s">
        <v>48</v>
      </c>
      <c r="D109" s="28" t="s">
        <v>40</v>
      </c>
      <c r="E109" s="23" t="s">
        <v>41</v>
      </c>
      <c r="F109" s="25" t="s">
        <v>736</v>
      </c>
      <c r="G109" s="36" t="s">
        <v>376</v>
      </c>
      <c r="H109" s="36" t="s">
        <v>377</v>
      </c>
      <c r="I109" s="36" t="s">
        <v>378</v>
      </c>
      <c r="J109" s="36" t="s">
        <v>379</v>
      </c>
      <c r="K109" s="31" t="s">
        <v>566</v>
      </c>
      <c r="L109" s="37" t="s">
        <v>556</v>
      </c>
      <c r="M109" s="36" t="s">
        <v>547</v>
      </c>
      <c r="N109" s="36" t="s">
        <v>542</v>
      </c>
      <c r="O109" s="44" t="s">
        <v>618</v>
      </c>
      <c r="P109" s="36" t="s">
        <v>822</v>
      </c>
      <c r="Q109" s="36" t="s">
        <v>832</v>
      </c>
      <c r="R109" s="36" t="str">
        <f t="shared" si="42"/>
        <v>비수도권 경영 07</v>
      </c>
      <c r="S109" s="31" t="str">
        <f>TEXT(VLOOKUP(F109, '10.30_일반경영'!$J$6:$N$90, 5, FALSE), "HH:MM")</f>
        <v>11:00</v>
      </c>
      <c r="T109" s="31" t="str">
        <f t="shared" si="43"/>
        <v>11:15</v>
      </c>
      <c r="U109" s="36"/>
      <c r="V109" s="36" t="s">
        <v>736</v>
      </c>
      <c r="W109" s="33" t="str">
        <f>TEXT(VLOOKUP(F109, '10.30_일반경영'!$K$5:$N$94, 4, FALSE), "HH:MM")</f>
        <v>11:20</v>
      </c>
      <c r="X109" s="33" t="str">
        <f t="shared" si="44"/>
        <v>11:35</v>
      </c>
      <c r="Y109" s="78" t="str">
        <f t="shared" si="45"/>
        <v>10월30일(수)</v>
      </c>
      <c r="Z109" s="78" t="str">
        <f t="shared" si="46"/>
        <v>2조</v>
      </c>
      <c r="AA109" s="78" t="s">
        <v>736</v>
      </c>
      <c r="AB109" s="78" t="str">
        <f>TEXT(VLOOKUP(F109, '10.30_일반경영'!$L$6:$N$97, 3, FALSE), "HH:MM")</f>
        <v>11:55</v>
      </c>
      <c r="AC109" s="78" t="str">
        <f t="shared" si="47"/>
        <v>12:15</v>
      </c>
      <c r="AD109" s="26"/>
      <c r="AE109" s="27" t="str">
        <f t="shared" si="41"/>
        <v>08</v>
      </c>
      <c r="AF109" s="27" t="str">
        <f t="shared" si="34"/>
        <v>08-10월30일(수)비수도권 경영 07</v>
      </c>
    </row>
    <row r="110" spans="1:32" ht="30" hidden="1" customHeight="1">
      <c r="A110" s="26"/>
      <c r="B110" s="23"/>
      <c r="C110" s="23"/>
      <c r="D110" s="28"/>
      <c r="E110" s="23"/>
      <c r="F110" s="25"/>
      <c r="G110" s="36"/>
      <c r="H110" s="36"/>
      <c r="I110" s="36"/>
      <c r="J110" s="36"/>
      <c r="K110" s="31" t="s">
        <v>566</v>
      </c>
      <c r="L110" s="42"/>
      <c r="M110" s="36" t="s">
        <v>547</v>
      </c>
      <c r="N110" s="36"/>
      <c r="O110" s="44"/>
      <c r="P110" s="36"/>
      <c r="Q110" s="36"/>
      <c r="R110" s="36"/>
      <c r="S110" s="31"/>
      <c r="T110" s="31"/>
      <c r="U110" s="36"/>
      <c r="V110" s="36"/>
      <c r="W110" s="33"/>
      <c r="X110" s="33"/>
      <c r="Y110" s="471" t="s">
        <v>859</v>
      </c>
      <c r="Z110" s="472"/>
      <c r="AA110" s="128"/>
      <c r="AB110" s="79" t="str">
        <f>AC109</f>
        <v>12:15</v>
      </c>
      <c r="AC110" s="79" t="str">
        <f>AB111</f>
        <v>13:10</v>
      </c>
      <c r="AD110" s="79"/>
      <c r="AF110" s="27" t="str">
        <f t="shared" si="34"/>
        <v>-점심</v>
      </c>
    </row>
    <row r="111" spans="1:32" ht="30" hidden="1" customHeight="1">
      <c r="A111" s="26" t="s">
        <v>392</v>
      </c>
      <c r="B111" s="23" t="s">
        <v>47</v>
      </c>
      <c r="C111" s="23" t="s">
        <v>48</v>
      </c>
      <c r="D111" s="28" t="s">
        <v>40</v>
      </c>
      <c r="E111" s="23" t="s">
        <v>41</v>
      </c>
      <c r="F111" s="25" t="s">
        <v>744</v>
      </c>
      <c r="G111" s="36" t="s">
        <v>392</v>
      </c>
      <c r="H111" s="36" t="s">
        <v>393</v>
      </c>
      <c r="I111" s="36" t="s">
        <v>394</v>
      </c>
      <c r="J111" s="36" t="s">
        <v>395</v>
      </c>
      <c r="K111" s="31" t="s">
        <v>566</v>
      </c>
      <c r="L111" s="37" t="s">
        <v>560</v>
      </c>
      <c r="M111" s="36" t="s">
        <v>547</v>
      </c>
      <c r="N111" s="36" t="s">
        <v>543</v>
      </c>
      <c r="O111" s="44" t="s">
        <v>626</v>
      </c>
      <c r="P111" s="36" t="s">
        <v>41</v>
      </c>
      <c r="Q111" s="36" t="s">
        <v>832</v>
      </c>
      <c r="R111" s="36" t="str">
        <f t="shared" ref="R111:R126" si="48">F111</f>
        <v>비수도권 경영 11</v>
      </c>
      <c r="S111" s="31" t="str">
        <f>TEXT(VLOOKUP(F111, '10.30_일반경영'!$J$6:$N$90, 5, FALSE), "HH:MM")</f>
        <v>13:50</v>
      </c>
      <c r="T111" s="31" t="str">
        <f t="shared" ref="T111:T126" si="49">TEXT(S111+TIME(0, 15, 0), "HH:MM")</f>
        <v>14:05</v>
      </c>
      <c r="U111" s="36"/>
      <c r="V111" s="36" t="s">
        <v>744</v>
      </c>
      <c r="W111" s="33" t="str">
        <f>TEXT(VLOOKUP(F111, '10.30_일반경영'!$K$5:$N$94, 4, FALSE), "HH:MM")</f>
        <v>14:10</v>
      </c>
      <c r="X111" s="33" t="str">
        <f t="shared" ref="X111:X126" si="50">TEXT(W111+TIME(0, 15, 0), "HH:MM")</f>
        <v>14:25</v>
      </c>
      <c r="Y111" s="78" t="str">
        <f t="shared" ref="Y111:Y126" si="51">K111</f>
        <v>10월30일(수)</v>
      </c>
      <c r="Z111" s="78" t="str">
        <f t="shared" ref="Z111:Z126" si="52">LEFT(M111, 2)</f>
        <v>2조</v>
      </c>
      <c r="AA111" s="78" t="s">
        <v>744</v>
      </c>
      <c r="AB111" s="78" t="str">
        <f>TEXT(VLOOKUP(F111, '10.30_일반경영'!$L$6:$N$97, 3, FALSE), "HH:MM")</f>
        <v>13:10</v>
      </c>
      <c r="AC111" s="78" t="str">
        <f t="shared" ref="AC111:AC126" si="53">TEXT(AB111+TIME(0, 20, 0), "HH:MM")</f>
        <v>13:30</v>
      </c>
      <c r="AD111" s="26"/>
      <c r="AE111" s="27" t="str">
        <f>IF(EXACT(G111,G110), "01", TEXT(AE109+1, "00"))</f>
        <v>09</v>
      </c>
      <c r="AF111" s="27" t="str">
        <f t="shared" si="34"/>
        <v>09-10월30일(수)비수도권 경영 11</v>
      </c>
    </row>
    <row r="112" spans="1:32" ht="30" hidden="1" customHeight="1">
      <c r="A112" s="26" t="s">
        <v>396</v>
      </c>
      <c r="B112" s="23" t="s">
        <v>47</v>
      </c>
      <c r="C112" s="23" t="s">
        <v>48</v>
      </c>
      <c r="D112" s="28" t="s">
        <v>40</v>
      </c>
      <c r="E112" s="23" t="s">
        <v>41</v>
      </c>
      <c r="F112" s="25" t="s">
        <v>745</v>
      </c>
      <c r="G112" s="36" t="s">
        <v>396</v>
      </c>
      <c r="H112" s="36" t="s">
        <v>397</v>
      </c>
      <c r="I112" s="36" t="s">
        <v>398</v>
      </c>
      <c r="J112" s="36" t="s">
        <v>399</v>
      </c>
      <c r="K112" s="31" t="s">
        <v>566</v>
      </c>
      <c r="L112" s="37" t="s">
        <v>560</v>
      </c>
      <c r="M112" s="36" t="s">
        <v>547</v>
      </c>
      <c r="N112" s="36" t="s">
        <v>543</v>
      </c>
      <c r="O112" s="44" t="s">
        <v>627</v>
      </c>
      <c r="P112" s="36" t="s">
        <v>41</v>
      </c>
      <c r="Q112" s="36" t="s">
        <v>832</v>
      </c>
      <c r="R112" s="36" t="str">
        <f t="shared" si="48"/>
        <v>비수도권 경영 12</v>
      </c>
      <c r="S112" s="31" t="str">
        <f>TEXT(VLOOKUP(F112, '10.30_일반경영'!$J$6:$N$90, 5, FALSE), "HH:MM")</f>
        <v>14:10</v>
      </c>
      <c r="T112" s="31" t="str">
        <f t="shared" si="49"/>
        <v>14:25</v>
      </c>
      <c r="U112" s="36"/>
      <c r="V112" s="36" t="s">
        <v>745</v>
      </c>
      <c r="W112" s="33" t="str">
        <f>TEXT(VLOOKUP(F112, '10.30_일반경영'!$K$5:$N$94, 4, FALSE), "HH:MM")</f>
        <v>14:30</v>
      </c>
      <c r="X112" s="33" t="str">
        <f t="shared" si="50"/>
        <v>14:45</v>
      </c>
      <c r="Y112" s="78" t="str">
        <f t="shared" si="51"/>
        <v>10월30일(수)</v>
      </c>
      <c r="Z112" s="78" t="str">
        <f t="shared" si="52"/>
        <v>2조</v>
      </c>
      <c r="AA112" s="78" t="s">
        <v>745</v>
      </c>
      <c r="AB112" s="78" t="str">
        <f>TEXT(VLOOKUP(F112, '10.30_일반경영'!$L$6:$N$97, 3, FALSE), "HH:MM")</f>
        <v>13:35</v>
      </c>
      <c r="AC112" s="78" t="str">
        <f t="shared" si="53"/>
        <v>13:55</v>
      </c>
      <c r="AD112" s="26"/>
      <c r="AE112" s="27" t="str">
        <f t="shared" si="41"/>
        <v>10</v>
      </c>
      <c r="AF112" s="27" t="str">
        <f t="shared" si="34"/>
        <v>10-10월30일(수)비수도권 경영 12</v>
      </c>
    </row>
    <row r="113" spans="1:32" ht="30" hidden="1" customHeight="1">
      <c r="A113" s="26" t="s">
        <v>384</v>
      </c>
      <c r="B113" s="23" t="s">
        <v>47</v>
      </c>
      <c r="C113" s="23" t="s">
        <v>48</v>
      </c>
      <c r="D113" s="28" t="s">
        <v>40</v>
      </c>
      <c r="E113" s="23" t="s">
        <v>41</v>
      </c>
      <c r="F113" s="25" t="s">
        <v>742</v>
      </c>
      <c r="G113" s="36" t="s">
        <v>384</v>
      </c>
      <c r="H113" s="36" t="s">
        <v>385</v>
      </c>
      <c r="I113" s="36" t="s">
        <v>386</v>
      </c>
      <c r="J113" s="36" t="s">
        <v>387</v>
      </c>
      <c r="K113" s="31" t="s">
        <v>566</v>
      </c>
      <c r="L113" s="37" t="s">
        <v>560</v>
      </c>
      <c r="M113" s="36" t="s">
        <v>547</v>
      </c>
      <c r="N113" s="36" t="s">
        <v>543</v>
      </c>
      <c r="O113" s="44" t="s">
        <v>624</v>
      </c>
      <c r="P113" s="36" t="s">
        <v>41</v>
      </c>
      <c r="Q113" s="36" t="s">
        <v>832</v>
      </c>
      <c r="R113" s="36" t="str">
        <f t="shared" si="48"/>
        <v>비수도권 경영 09</v>
      </c>
      <c r="S113" s="31" t="str">
        <f>TEXT(VLOOKUP(F113, '10.30_일반경영'!$J$6:$N$90, 5, FALSE), "HH:MM")</f>
        <v>13:10</v>
      </c>
      <c r="T113" s="31" t="str">
        <f t="shared" si="49"/>
        <v>13:25</v>
      </c>
      <c r="U113" s="36"/>
      <c r="V113" s="36" t="s">
        <v>742</v>
      </c>
      <c r="W113" s="33" t="str">
        <f>TEXT(VLOOKUP(F113, '10.30_일반경영'!$K$5:$N$94, 4, FALSE), "HH:MM")</f>
        <v>13:30</v>
      </c>
      <c r="X113" s="33" t="str">
        <f t="shared" si="50"/>
        <v>13:45</v>
      </c>
      <c r="Y113" s="78" t="str">
        <f t="shared" si="51"/>
        <v>10월30일(수)</v>
      </c>
      <c r="Z113" s="78" t="str">
        <f t="shared" si="52"/>
        <v>2조</v>
      </c>
      <c r="AA113" s="78" t="s">
        <v>742</v>
      </c>
      <c r="AB113" s="78" t="str">
        <f>TEXT(VLOOKUP(F113, '10.30_일반경영'!$L$6:$N$97, 3, FALSE), "HH:MM")</f>
        <v>14:00</v>
      </c>
      <c r="AC113" s="78" t="str">
        <f t="shared" si="53"/>
        <v>14:20</v>
      </c>
      <c r="AD113" s="26"/>
      <c r="AE113" s="27" t="str">
        <f t="shared" si="41"/>
        <v>11</v>
      </c>
      <c r="AF113" s="27" t="str">
        <f t="shared" si="34"/>
        <v>11-10월30일(수)비수도권 경영 09</v>
      </c>
    </row>
    <row r="114" spans="1:32" ht="30" hidden="1" customHeight="1">
      <c r="A114" s="26" t="s">
        <v>388</v>
      </c>
      <c r="B114" s="23" t="s">
        <v>47</v>
      </c>
      <c r="C114" s="23" t="s">
        <v>48</v>
      </c>
      <c r="D114" s="28" t="s">
        <v>40</v>
      </c>
      <c r="E114" s="23" t="s">
        <v>41</v>
      </c>
      <c r="F114" s="25" t="s">
        <v>743</v>
      </c>
      <c r="G114" s="36" t="s">
        <v>388</v>
      </c>
      <c r="H114" s="36" t="s">
        <v>389</v>
      </c>
      <c r="I114" s="36" t="s">
        <v>390</v>
      </c>
      <c r="J114" s="36" t="s">
        <v>391</v>
      </c>
      <c r="K114" s="31" t="s">
        <v>566</v>
      </c>
      <c r="L114" s="37" t="s">
        <v>560</v>
      </c>
      <c r="M114" s="36" t="s">
        <v>547</v>
      </c>
      <c r="N114" s="36" t="s">
        <v>543</v>
      </c>
      <c r="O114" s="44" t="s">
        <v>625</v>
      </c>
      <c r="P114" s="36" t="s">
        <v>41</v>
      </c>
      <c r="Q114" s="36" t="s">
        <v>832</v>
      </c>
      <c r="R114" s="36" t="str">
        <f t="shared" si="48"/>
        <v>비수도권 경영 10</v>
      </c>
      <c r="S114" s="31" t="str">
        <f>TEXT(VLOOKUP(F114, '10.30_일반경영'!$J$6:$N$90, 5, FALSE), "HH:MM")</f>
        <v>13:30</v>
      </c>
      <c r="T114" s="31" t="str">
        <f t="shared" si="49"/>
        <v>13:45</v>
      </c>
      <c r="U114" s="36"/>
      <c r="V114" s="36" t="s">
        <v>743</v>
      </c>
      <c r="W114" s="33" t="str">
        <f>TEXT(VLOOKUP(F114, '10.30_일반경영'!$K$5:$N$94, 4, FALSE), "HH:MM")</f>
        <v>13:50</v>
      </c>
      <c r="X114" s="33" t="str">
        <f t="shared" si="50"/>
        <v>14:05</v>
      </c>
      <c r="Y114" s="78" t="str">
        <f t="shared" si="51"/>
        <v>10월30일(수)</v>
      </c>
      <c r="Z114" s="78" t="str">
        <f t="shared" si="52"/>
        <v>2조</v>
      </c>
      <c r="AA114" s="78" t="s">
        <v>743</v>
      </c>
      <c r="AB114" s="78" t="str">
        <f>TEXT(VLOOKUP(F114, '10.30_일반경영'!$L$6:$N$97, 3, FALSE), "HH:MM")</f>
        <v>14:25</v>
      </c>
      <c r="AC114" s="78" t="str">
        <f t="shared" si="53"/>
        <v>14:45</v>
      </c>
      <c r="AD114" s="26"/>
      <c r="AE114" s="27" t="str">
        <f t="shared" si="41"/>
        <v>12</v>
      </c>
      <c r="AF114" s="27" t="str">
        <f t="shared" si="34"/>
        <v>12-10월30일(수)비수도권 경영 10</v>
      </c>
    </row>
    <row r="115" spans="1:32" ht="30" hidden="1" customHeight="1">
      <c r="A115" s="26" t="s">
        <v>412</v>
      </c>
      <c r="B115" s="23" t="s">
        <v>47</v>
      </c>
      <c r="C115" s="23" t="s">
        <v>48</v>
      </c>
      <c r="D115" s="28" t="s">
        <v>40</v>
      </c>
      <c r="E115" s="23" t="s">
        <v>41</v>
      </c>
      <c r="F115" s="25" t="s">
        <v>753</v>
      </c>
      <c r="G115" s="36" t="s">
        <v>412</v>
      </c>
      <c r="H115" s="36" t="s">
        <v>413</v>
      </c>
      <c r="I115" s="36" t="s">
        <v>414</v>
      </c>
      <c r="J115" s="36" t="s">
        <v>415</v>
      </c>
      <c r="K115" s="31" t="s">
        <v>566</v>
      </c>
      <c r="L115" s="37" t="s">
        <v>561</v>
      </c>
      <c r="M115" s="36" t="s">
        <v>547</v>
      </c>
      <c r="N115" s="36" t="s">
        <v>544</v>
      </c>
      <c r="O115" s="44" t="s">
        <v>635</v>
      </c>
      <c r="P115" s="36" t="s">
        <v>41</v>
      </c>
      <c r="Q115" s="36" t="s">
        <v>832</v>
      </c>
      <c r="R115" s="36" t="str">
        <f t="shared" si="48"/>
        <v>비수도권 경영 16</v>
      </c>
      <c r="S115" s="31" t="str">
        <f>TEXT(VLOOKUP(F115, '10.30_일반경영'!$J$6:$N$90, 5, FALSE), "HH:MM")</f>
        <v>15:30</v>
      </c>
      <c r="T115" s="31" t="str">
        <f t="shared" si="49"/>
        <v>15:45</v>
      </c>
      <c r="U115" s="36"/>
      <c r="V115" s="36" t="s">
        <v>753</v>
      </c>
      <c r="W115" s="33" t="str">
        <f>TEXT(VLOOKUP(F115, '10.30_일반경영'!$K$5:$N$94, 4, FALSE), "HH:MM")</f>
        <v>15:50</v>
      </c>
      <c r="X115" s="33" t="str">
        <f t="shared" si="50"/>
        <v>16:05</v>
      </c>
      <c r="Y115" s="78" t="str">
        <f t="shared" si="51"/>
        <v>10월30일(수)</v>
      </c>
      <c r="Z115" s="78" t="str">
        <f t="shared" si="52"/>
        <v>2조</v>
      </c>
      <c r="AA115" s="78" t="s">
        <v>753</v>
      </c>
      <c r="AB115" s="78" t="str">
        <f>TEXT(VLOOKUP(F115, '10.30_일반경영'!$L$6:$N$97, 3, FALSE), "HH:MM")</f>
        <v>14:50</v>
      </c>
      <c r="AC115" s="78" t="str">
        <f t="shared" si="53"/>
        <v>15:10</v>
      </c>
      <c r="AD115" s="26"/>
      <c r="AE115" s="27" t="str">
        <f t="shared" si="41"/>
        <v>13</v>
      </c>
      <c r="AF115" s="27" t="str">
        <f t="shared" si="34"/>
        <v>13-10월30일(수)비수도권 경영 16</v>
      </c>
    </row>
    <row r="116" spans="1:32" ht="30" hidden="1" customHeight="1">
      <c r="A116" s="26" t="s">
        <v>400</v>
      </c>
      <c r="B116" s="23" t="s">
        <v>47</v>
      </c>
      <c r="C116" s="23" t="s">
        <v>48</v>
      </c>
      <c r="D116" s="28" t="s">
        <v>40</v>
      </c>
      <c r="E116" s="23" t="s">
        <v>41</v>
      </c>
      <c r="F116" s="25" t="s">
        <v>750</v>
      </c>
      <c r="G116" s="36" t="s">
        <v>400</v>
      </c>
      <c r="H116" s="36" t="s">
        <v>401</v>
      </c>
      <c r="I116" s="36" t="s">
        <v>402</v>
      </c>
      <c r="J116" s="36" t="s">
        <v>403</v>
      </c>
      <c r="K116" s="31" t="s">
        <v>566</v>
      </c>
      <c r="L116" s="37" t="s">
        <v>561</v>
      </c>
      <c r="M116" s="36" t="s">
        <v>547</v>
      </c>
      <c r="N116" s="36" t="s">
        <v>544</v>
      </c>
      <c r="O116" s="44" t="s">
        <v>632</v>
      </c>
      <c r="P116" s="36" t="s">
        <v>41</v>
      </c>
      <c r="Q116" s="36" t="s">
        <v>832</v>
      </c>
      <c r="R116" s="36" t="str">
        <f t="shared" si="48"/>
        <v>비수도권 경영 13</v>
      </c>
      <c r="S116" s="31" t="str">
        <f>TEXT(VLOOKUP(F116, '10.30_일반경영'!$J$6:$N$90, 5, FALSE), "HH:MM")</f>
        <v>14:30</v>
      </c>
      <c r="T116" s="31" t="str">
        <f t="shared" si="49"/>
        <v>14:45</v>
      </c>
      <c r="U116" s="36"/>
      <c r="V116" s="36" t="s">
        <v>750</v>
      </c>
      <c r="W116" s="33" t="str">
        <f>TEXT(VLOOKUP(F116, '10.30_일반경영'!$K$5:$N$94, 4, FALSE), "HH:MM")</f>
        <v>14:50</v>
      </c>
      <c r="X116" s="33" t="str">
        <f t="shared" si="50"/>
        <v>15:05</v>
      </c>
      <c r="Y116" s="78" t="str">
        <f t="shared" si="51"/>
        <v>10월30일(수)</v>
      </c>
      <c r="Z116" s="78" t="str">
        <f t="shared" si="52"/>
        <v>2조</v>
      </c>
      <c r="AA116" s="78" t="s">
        <v>750</v>
      </c>
      <c r="AB116" s="78" t="str">
        <f>TEXT(VLOOKUP(F116, '10.30_일반경영'!$L$6:$N$97, 3, FALSE), "HH:MM")</f>
        <v>15:15</v>
      </c>
      <c r="AC116" s="78" t="str">
        <f t="shared" si="53"/>
        <v>15:35</v>
      </c>
      <c r="AD116" s="26"/>
      <c r="AE116" s="27" t="str">
        <f t="shared" si="41"/>
        <v>14</v>
      </c>
      <c r="AF116" s="27" t="str">
        <f t="shared" si="34"/>
        <v>14-10월30일(수)비수도권 경영 13</v>
      </c>
    </row>
    <row r="117" spans="1:32" ht="30" hidden="1" customHeight="1">
      <c r="A117" s="26" t="s">
        <v>404</v>
      </c>
      <c r="B117" s="23" t="s">
        <v>47</v>
      </c>
      <c r="C117" s="23" t="s">
        <v>48</v>
      </c>
      <c r="D117" s="28" t="s">
        <v>40</v>
      </c>
      <c r="E117" s="23" t="s">
        <v>41</v>
      </c>
      <c r="F117" s="25" t="s">
        <v>751</v>
      </c>
      <c r="G117" s="36" t="s">
        <v>404</v>
      </c>
      <c r="H117" s="36" t="s">
        <v>405</v>
      </c>
      <c r="I117" s="36" t="s">
        <v>406</v>
      </c>
      <c r="J117" s="36" t="s">
        <v>407</v>
      </c>
      <c r="K117" s="31" t="s">
        <v>566</v>
      </c>
      <c r="L117" s="37" t="s">
        <v>561</v>
      </c>
      <c r="M117" s="36" t="s">
        <v>547</v>
      </c>
      <c r="N117" s="36" t="s">
        <v>544</v>
      </c>
      <c r="O117" s="44" t="s">
        <v>633</v>
      </c>
      <c r="P117" s="36" t="s">
        <v>41</v>
      </c>
      <c r="Q117" s="36" t="s">
        <v>832</v>
      </c>
      <c r="R117" s="36" t="str">
        <f t="shared" si="48"/>
        <v>비수도권 경영 14</v>
      </c>
      <c r="S117" s="31" t="str">
        <f>TEXT(VLOOKUP(F117, '10.30_일반경영'!$J$6:$N$90, 5, FALSE), "HH:MM")</f>
        <v>14:50</v>
      </c>
      <c r="T117" s="31" t="str">
        <f t="shared" si="49"/>
        <v>15:05</v>
      </c>
      <c r="U117" s="36"/>
      <c r="V117" s="36" t="s">
        <v>751</v>
      </c>
      <c r="W117" s="33" t="str">
        <f>TEXT(VLOOKUP(F117, '10.30_일반경영'!$K$5:$N$94, 4, FALSE), "HH:MM")</f>
        <v>15:10</v>
      </c>
      <c r="X117" s="33" t="str">
        <f t="shared" si="50"/>
        <v>15:25</v>
      </c>
      <c r="Y117" s="78" t="str">
        <f t="shared" si="51"/>
        <v>10월30일(수)</v>
      </c>
      <c r="Z117" s="78" t="str">
        <f t="shared" si="52"/>
        <v>2조</v>
      </c>
      <c r="AA117" s="78" t="s">
        <v>751</v>
      </c>
      <c r="AB117" s="78" t="str">
        <f>TEXT(VLOOKUP(F117, '10.30_일반경영'!$L$6:$N$97, 3, FALSE), "HH:MM")</f>
        <v>15:40</v>
      </c>
      <c r="AC117" s="78" t="str">
        <f t="shared" si="53"/>
        <v>16:00</v>
      </c>
      <c r="AD117" s="26"/>
      <c r="AE117" s="27" t="str">
        <f t="shared" si="41"/>
        <v>15</v>
      </c>
      <c r="AF117" s="27" t="str">
        <f t="shared" si="34"/>
        <v>15-10월30일(수)비수도권 경영 14</v>
      </c>
    </row>
    <row r="118" spans="1:32" ht="30" hidden="1" customHeight="1">
      <c r="A118" s="26" t="s">
        <v>408</v>
      </c>
      <c r="B118" s="23" t="s">
        <v>47</v>
      </c>
      <c r="C118" s="23" t="s">
        <v>48</v>
      </c>
      <c r="D118" s="28" t="s">
        <v>40</v>
      </c>
      <c r="E118" s="23" t="s">
        <v>41</v>
      </c>
      <c r="F118" s="25" t="s">
        <v>752</v>
      </c>
      <c r="G118" s="36" t="s">
        <v>408</v>
      </c>
      <c r="H118" s="36" t="s">
        <v>409</v>
      </c>
      <c r="I118" s="36" t="s">
        <v>410</v>
      </c>
      <c r="J118" s="36" t="s">
        <v>411</v>
      </c>
      <c r="K118" s="31" t="s">
        <v>566</v>
      </c>
      <c r="L118" s="37" t="s">
        <v>561</v>
      </c>
      <c r="M118" s="36" t="s">
        <v>547</v>
      </c>
      <c r="N118" s="36" t="s">
        <v>544</v>
      </c>
      <c r="O118" s="44" t="s">
        <v>634</v>
      </c>
      <c r="P118" s="36" t="s">
        <v>41</v>
      </c>
      <c r="Q118" s="36" t="s">
        <v>832</v>
      </c>
      <c r="R118" s="36" t="str">
        <f t="shared" si="48"/>
        <v>비수도권 경영 15</v>
      </c>
      <c r="S118" s="31" t="str">
        <f>TEXT(VLOOKUP(F118, '10.30_일반경영'!$J$6:$N$90, 5, FALSE), "HH:MM")</f>
        <v>15:10</v>
      </c>
      <c r="T118" s="31" t="str">
        <f t="shared" si="49"/>
        <v>15:25</v>
      </c>
      <c r="U118" s="36"/>
      <c r="V118" s="36" t="s">
        <v>752</v>
      </c>
      <c r="W118" s="33" t="str">
        <f>TEXT(VLOOKUP(F118, '10.30_일반경영'!$K$5:$N$94, 4, FALSE), "HH:MM")</f>
        <v>15:30</v>
      </c>
      <c r="X118" s="33" t="str">
        <f t="shared" si="50"/>
        <v>15:45</v>
      </c>
      <c r="Y118" s="78" t="str">
        <f t="shared" si="51"/>
        <v>10월30일(수)</v>
      </c>
      <c r="Z118" s="78" t="str">
        <f t="shared" si="52"/>
        <v>2조</v>
      </c>
      <c r="AA118" s="78" t="s">
        <v>752</v>
      </c>
      <c r="AB118" s="78" t="str">
        <f>TEXT(VLOOKUP(F118, '10.30_일반경영'!$L$6:$N$97, 3, FALSE), "HH:MM")</f>
        <v>16:05</v>
      </c>
      <c r="AC118" s="78" t="str">
        <f t="shared" si="53"/>
        <v>16:25</v>
      </c>
      <c r="AD118" s="26"/>
      <c r="AE118" s="27" t="str">
        <f t="shared" si="41"/>
        <v>16</v>
      </c>
      <c r="AF118" s="27" t="str">
        <f t="shared" si="34"/>
        <v>16-10월30일(수)비수도권 경영 15</v>
      </c>
    </row>
    <row r="119" spans="1:32" ht="30" hidden="1" customHeight="1">
      <c r="A119" s="26" t="s">
        <v>296</v>
      </c>
      <c r="B119" s="23" t="s">
        <v>47</v>
      </c>
      <c r="C119" s="23" t="s">
        <v>48</v>
      </c>
      <c r="D119" s="28" t="s">
        <v>38</v>
      </c>
      <c r="E119" s="23" t="s">
        <v>39</v>
      </c>
      <c r="F119" s="25" t="s">
        <v>763</v>
      </c>
      <c r="G119" s="36" t="s">
        <v>296</v>
      </c>
      <c r="H119" s="36" t="s">
        <v>297</v>
      </c>
      <c r="I119" s="36" t="s">
        <v>298</v>
      </c>
      <c r="J119" s="36" t="s">
        <v>299</v>
      </c>
      <c r="K119" s="33" t="s">
        <v>567</v>
      </c>
      <c r="L119" s="38" t="s">
        <v>554</v>
      </c>
      <c r="M119" s="36" t="s">
        <v>551</v>
      </c>
      <c r="N119" s="36" t="s">
        <v>541</v>
      </c>
      <c r="O119" s="44" t="s">
        <v>645</v>
      </c>
      <c r="P119" s="36" t="s">
        <v>825</v>
      </c>
      <c r="Q119" s="36" t="s">
        <v>832</v>
      </c>
      <c r="R119" s="36" t="str">
        <f t="shared" si="48"/>
        <v>비수도권 경제 03</v>
      </c>
      <c r="S119" s="31" t="str">
        <f>TEXT(VLOOKUP(F119, '10.31_일반경제'!$J$6:$N$90, 5, FALSE), "HH:MM")</f>
        <v>09:40</v>
      </c>
      <c r="T119" s="31" t="str">
        <f t="shared" si="49"/>
        <v>09:55</v>
      </c>
      <c r="U119" s="36"/>
      <c r="V119" s="36" t="s">
        <v>763</v>
      </c>
      <c r="W119" s="33" t="str">
        <f>TEXT(VLOOKUP(F119, '10.31_일반경제'!$K$5:$N$97, 4, FALSE), "HH:MM")</f>
        <v>10:00</v>
      </c>
      <c r="X119" s="33" t="str">
        <f t="shared" si="50"/>
        <v>10:15</v>
      </c>
      <c r="Y119" s="78" t="str">
        <f t="shared" si="51"/>
        <v>10월31일(목)</v>
      </c>
      <c r="Z119" s="78" t="str">
        <f t="shared" si="52"/>
        <v>2조</v>
      </c>
      <c r="AA119" s="78" t="s">
        <v>763</v>
      </c>
      <c r="AB119" s="78" t="str">
        <f>TEXT(VLOOKUP(F119, '10.31_일반경제'!$L$5:$N$97, 3, FALSE), "HH:MM")</f>
        <v>09:00</v>
      </c>
      <c r="AC119" s="78" t="str">
        <f t="shared" si="53"/>
        <v>09:20</v>
      </c>
      <c r="AD119" s="26"/>
      <c r="AE119" s="83" t="s">
        <v>867</v>
      </c>
      <c r="AF119" s="27" t="str">
        <f t="shared" si="34"/>
        <v>01-10월31일(목)비수도권 경제 03</v>
      </c>
    </row>
    <row r="120" spans="1:32" ht="30" hidden="1" customHeight="1">
      <c r="A120" s="26" t="s">
        <v>300</v>
      </c>
      <c r="B120" s="23" t="s">
        <v>47</v>
      </c>
      <c r="C120" s="23" t="s">
        <v>48</v>
      </c>
      <c r="D120" s="28" t="s">
        <v>38</v>
      </c>
      <c r="E120" s="23" t="s">
        <v>39</v>
      </c>
      <c r="F120" s="25" t="s">
        <v>764</v>
      </c>
      <c r="G120" s="36" t="s">
        <v>300</v>
      </c>
      <c r="H120" s="36" t="s">
        <v>301</v>
      </c>
      <c r="I120" s="36" t="s">
        <v>302</v>
      </c>
      <c r="J120" s="36" t="s">
        <v>303</v>
      </c>
      <c r="K120" s="33" t="s">
        <v>567</v>
      </c>
      <c r="L120" s="38" t="s">
        <v>554</v>
      </c>
      <c r="M120" s="36" t="s">
        <v>551</v>
      </c>
      <c r="N120" s="36" t="s">
        <v>541</v>
      </c>
      <c r="O120" s="44" t="s">
        <v>646</v>
      </c>
      <c r="P120" s="36" t="s">
        <v>828</v>
      </c>
      <c r="Q120" s="36" t="s">
        <v>832</v>
      </c>
      <c r="R120" s="36" t="str">
        <f t="shared" si="48"/>
        <v>비수도권 경제 04</v>
      </c>
      <c r="S120" s="31" t="str">
        <f>TEXT(VLOOKUP(F120, '10.31_일반경제'!$J$6:$N$90, 5, FALSE), "HH:MM")</f>
        <v>10:00</v>
      </c>
      <c r="T120" s="31" t="str">
        <f t="shared" si="49"/>
        <v>10:15</v>
      </c>
      <c r="U120" s="36"/>
      <c r="V120" s="36" t="s">
        <v>764</v>
      </c>
      <c r="W120" s="33" t="str">
        <f>TEXT(VLOOKUP(F120, '10.31_일반경제'!$K$5:$N$97, 4, FALSE), "HH:MM")</f>
        <v>10:20</v>
      </c>
      <c r="X120" s="33" t="str">
        <f t="shared" si="50"/>
        <v>10:35</v>
      </c>
      <c r="Y120" s="78" t="str">
        <f t="shared" si="51"/>
        <v>10월31일(목)</v>
      </c>
      <c r="Z120" s="78" t="str">
        <f t="shared" si="52"/>
        <v>2조</v>
      </c>
      <c r="AA120" s="78" t="s">
        <v>764</v>
      </c>
      <c r="AB120" s="78" t="str">
        <f>TEXT(VLOOKUP(F120, '10.31_일반경제'!$L$5:$N$97, 3, FALSE), "HH:MM")</f>
        <v>09:25</v>
      </c>
      <c r="AC120" s="78" t="str">
        <f t="shared" si="53"/>
        <v>09:45</v>
      </c>
      <c r="AD120" s="26"/>
      <c r="AE120" s="27" t="str">
        <f t="shared" si="41"/>
        <v>02</v>
      </c>
      <c r="AF120" s="27" t="str">
        <f t="shared" si="34"/>
        <v>02-10월31일(목)비수도권 경제 04</v>
      </c>
    </row>
    <row r="121" spans="1:32" ht="30" hidden="1" customHeight="1">
      <c r="A121" s="26" t="s">
        <v>288</v>
      </c>
      <c r="B121" s="23" t="s">
        <v>47</v>
      </c>
      <c r="C121" s="23" t="s">
        <v>48</v>
      </c>
      <c r="D121" s="28" t="s">
        <v>38</v>
      </c>
      <c r="E121" s="23" t="s">
        <v>39</v>
      </c>
      <c r="F121" s="25" t="s">
        <v>761</v>
      </c>
      <c r="G121" s="36" t="s">
        <v>288</v>
      </c>
      <c r="H121" s="36" t="s">
        <v>289</v>
      </c>
      <c r="I121" s="36" t="s">
        <v>290</v>
      </c>
      <c r="J121" s="36" t="s">
        <v>291</v>
      </c>
      <c r="K121" s="33" t="s">
        <v>567</v>
      </c>
      <c r="L121" s="38" t="s">
        <v>554</v>
      </c>
      <c r="M121" s="36" t="s">
        <v>551</v>
      </c>
      <c r="N121" s="36" t="s">
        <v>541</v>
      </c>
      <c r="O121" s="44" t="s">
        <v>643</v>
      </c>
      <c r="P121" s="36" t="s">
        <v>39</v>
      </c>
      <c r="Q121" s="36" t="s">
        <v>832</v>
      </c>
      <c r="R121" s="36" t="str">
        <f t="shared" si="48"/>
        <v>비수도권 경제 01</v>
      </c>
      <c r="S121" s="31" t="str">
        <f>TEXT(VLOOKUP(F121, '10.31_일반경제'!$J$6:$N$90, 5, FALSE), "HH:MM")</f>
        <v>09:00</v>
      </c>
      <c r="T121" s="31" t="str">
        <f t="shared" si="49"/>
        <v>09:15</v>
      </c>
      <c r="U121" s="36"/>
      <c r="V121" s="36" t="s">
        <v>761</v>
      </c>
      <c r="W121" s="33" t="str">
        <f>TEXT(VLOOKUP(F121, '10.31_일반경제'!$K$5:$N$97, 4, FALSE), "HH:MM")</f>
        <v>09:20</v>
      </c>
      <c r="X121" s="33" t="str">
        <f t="shared" si="50"/>
        <v>09:35</v>
      </c>
      <c r="Y121" s="78" t="str">
        <f t="shared" si="51"/>
        <v>10월31일(목)</v>
      </c>
      <c r="Z121" s="78" t="str">
        <f t="shared" si="52"/>
        <v>2조</v>
      </c>
      <c r="AA121" s="78" t="s">
        <v>761</v>
      </c>
      <c r="AB121" s="78" t="str">
        <f>TEXT(VLOOKUP(F121, '10.31_일반경제'!$L$5:$N$97, 3, FALSE), "HH:MM")</f>
        <v>09:50</v>
      </c>
      <c r="AC121" s="78" t="str">
        <f t="shared" si="53"/>
        <v>10:10</v>
      </c>
      <c r="AD121" s="26"/>
      <c r="AE121" s="27" t="str">
        <f t="shared" si="41"/>
        <v>03</v>
      </c>
      <c r="AF121" s="27" t="str">
        <f t="shared" si="34"/>
        <v>03-10월31일(목)비수도권 경제 01</v>
      </c>
    </row>
    <row r="122" spans="1:32" ht="30" hidden="1" customHeight="1">
      <c r="A122" s="26" t="s">
        <v>292</v>
      </c>
      <c r="B122" s="23" t="s">
        <v>47</v>
      </c>
      <c r="C122" s="23" t="s">
        <v>48</v>
      </c>
      <c r="D122" s="28" t="s">
        <v>38</v>
      </c>
      <c r="E122" s="23" t="s">
        <v>39</v>
      </c>
      <c r="F122" s="25" t="s">
        <v>762</v>
      </c>
      <c r="G122" s="36" t="s">
        <v>292</v>
      </c>
      <c r="H122" s="36" t="s">
        <v>293</v>
      </c>
      <c r="I122" s="36" t="s">
        <v>294</v>
      </c>
      <c r="J122" s="36" t="s">
        <v>295</v>
      </c>
      <c r="K122" s="33" t="s">
        <v>567</v>
      </c>
      <c r="L122" s="38" t="s">
        <v>554</v>
      </c>
      <c r="M122" s="36" t="s">
        <v>551</v>
      </c>
      <c r="N122" s="36" t="s">
        <v>541</v>
      </c>
      <c r="O122" s="44" t="s">
        <v>644</v>
      </c>
      <c r="P122" s="36" t="s">
        <v>827</v>
      </c>
      <c r="Q122" s="36" t="s">
        <v>832</v>
      </c>
      <c r="R122" s="36" t="str">
        <f t="shared" si="48"/>
        <v>비수도권 경제 02</v>
      </c>
      <c r="S122" s="31" t="str">
        <f>TEXT(VLOOKUP(F122, '10.31_일반경제'!$J$6:$N$90, 5, FALSE), "HH:MM")</f>
        <v>09:20</v>
      </c>
      <c r="T122" s="31" t="str">
        <f t="shared" si="49"/>
        <v>09:35</v>
      </c>
      <c r="U122" s="36"/>
      <c r="V122" s="36" t="s">
        <v>762</v>
      </c>
      <c r="W122" s="33" t="str">
        <f>TEXT(VLOOKUP(F122, '10.31_일반경제'!$K$5:$N$97, 4, FALSE), "HH:MM")</f>
        <v>09:40</v>
      </c>
      <c r="X122" s="33" t="str">
        <f t="shared" si="50"/>
        <v>09:55</v>
      </c>
      <c r="Y122" s="78" t="str">
        <f t="shared" si="51"/>
        <v>10월31일(목)</v>
      </c>
      <c r="Z122" s="78" t="str">
        <f t="shared" si="52"/>
        <v>2조</v>
      </c>
      <c r="AA122" s="78" t="s">
        <v>762</v>
      </c>
      <c r="AB122" s="78" t="str">
        <f>TEXT(VLOOKUP(F122, '10.31_일반경제'!$L$5:$N$97, 3, FALSE), "HH:MM")</f>
        <v>10:15</v>
      </c>
      <c r="AC122" s="78" t="str">
        <f t="shared" si="53"/>
        <v>10:35</v>
      </c>
      <c r="AD122" s="26"/>
      <c r="AE122" s="27" t="str">
        <f t="shared" si="41"/>
        <v>04</v>
      </c>
      <c r="AF122" s="27" t="str">
        <f t="shared" si="34"/>
        <v>04-10월31일(목)비수도권 경제 02</v>
      </c>
    </row>
    <row r="123" spans="1:32" ht="30" hidden="1" customHeight="1">
      <c r="A123" s="26" t="s">
        <v>316</v>
      </c>
      <c r="B123" s="23" t="s">
        <v>47</v>
      </c>
      <c r="C123" s="23" t="s">
        <v>48</v>
      </c>
      <c r="D123" s="28" t="s">
        <v>38</v>
      </c>
      <c r="E123" s="23" t="s">
        <v>41</v>
      </c>
      <c r="F123" s="25" t="s">
        <v>772</v>
      </c>
      <c r="G123" s="36" t="s">
        <v>316</v>
      </c>
      <c r="H123" s="36" t="s">
        <v>317</v>
      </c>
      <c r="I123" s="36" t="s">
        <v>318</v>
      </c>
      <c r="J123" s="36" t="s">
        <v>319</v>
      </c>
      <c r="K123" s="33" t="s">
        <v>567</v>
      </c>
      <c r="L123" s="38" t="s">
        <v>556</v>
      </c>
      <c r="M123" s="36" t="s">
        <v>551</v>
      </c>
      <c r="N123" s="36" t="s">
        <v>542</v>
      </c>
      <c r="O123" s="44" t="s">
        <v>654</v>
      </c>
      <c r="P123" s="36" t="s">
        <v>41</v>
      </c>
      <c r="Q123" s="36" t="s">
        <v>832</v>
      </c>
      <c r="R123" s="36" t="str">
        <f t="shared" si="48"/>
        <v>비수도권 경제 08</v>
      </c>
      <c r="S123" s="31" t="str">
        <f>TEXT(VLOOKUP(F123, '10.31_일반경제'!$J$6:$N$90, 5, FALSE), "HH:MM")</f>
        <v>11:20</v>
      </c>
      <c r="T123" s="31" t="str">
        <f t="shared" si="49"/>
        <v>11:35</v>
      </c>
      <c r="U123" s="36"/>
      <c r="V123" s="36" t="s">
        <v>772</v>
      </c>
      <c r="W123" s="33" t="str">
        <f>TEXT(VLOOKUP(F123, '10.31_일반경제'!$K$5:$N$97, 4, FALSE), "HH:MM")</f>
        <v>11:40</v>
      </c>
      <c r="X123" s="33" t="str">
        <f t="shared" si="50"/>
        <v>11:55</v>
      </c>
      <c r="Y123" s="78" t="str">
        <f t="shared" si="51"/>
        <v>10월31일(목)</v>
      </c>
      <c r="Z123" s="78" t="str">
        <f t="shared" si="52"/>
        <v>2조</v>
      </c>
      <c r="AA123" s="78" t="s">
        <v>772</v>
      </c>
      <c r="AB123" s="78" t="str">
        <f>TEXT(VLOOKUP(F123, '10.31_일반경제'!$L$5:$N$97, 3, FALSE), "HH:MM")</f>
        <v>10:40</v>
      </c>
      <c r="AC123" s="78" t="str">
        <f t="shared" si="53"/>
        <v>11:00</v>
      </c>
      <c r="AD123" s="26"/>
      <c r="AE123" s="27" t="str">
        <f t="shared" si="41"/>
        <v>05</v>
      </c>
      <c r="AF123" s="27" t="str">
        <f t="shared" si="34"/>
        <v>05-10월31일(목)비수도권 경제 08</v>
      </c>
    </row>
    <row r="124" spans="1:32" ht="30" hidden="1" customHeight="1">
      <c r="A124" s="26" t="s">
        <v>304</v>
      </c>
      <c r="B124" s="23" t="s">
        <v>47</v>
      </c>
      <c r="C124" s="23" t="s">
        <v>48</v>
      </c>
      <c r="D124" s="28" t="s">
        <v>38</v>
      </c>
      <c r="E124" s="23" t="s">
        <v>41</v>
      </c>
      <c r="F124" s="25" t="s">
        <v>769</v>
      </c>
      <c r="G124" s="36" t="s">
        <v>304</v>
      </c>
      <c r="H124" s="36" t="s">
        <v>305</v>
      </c>
      <c r="I124" s="36" t="s">
        <v>306</v>
      </c>
      <c r="J124" s="36" t="s">
        <v>307</v>
      </c>
      <c r="K124" s="33" t="s">
        <v>567</v>
      </c>
      <c r="L124" s="38" t="s">
        <v>556</v>
      </c>
      <c r="M124" s="36" t="s">
        <v>551</v>
      </c>
      <c r="N124" s="36" t="s">
        <v>542</v>
      </c>
      <c r="O124" s="44" t="s">
        <v>651</v>
      </c>
      <c r="P124" s="36" t="s">
        <v>821</v>
      </c>
      <c r="Q124" s="36" t="s">
        <v>832</v>
      </c>
      <c r="R124" s="36" t="str">
        <f t="shared" si="48"/>
        <v>비수도권 경제 05</v>
      </c>
      <c r="S124" s="31" t="str">
        <f>TEXT(VLOOKUP(F124, '10.31_일반경제'!$J$6:$N$90, 5, FALSE), "HH:MM")</f>
        <v>10:20</v>
      </c>
      <c r="T124" s="31" t="str">
        <f t="shared" si="49"/>
        <v>10:35</v>
      </c>
      <c r="U124" s="36"/>
      <c r="V124" s="36" t="s">
        <v>769</v>
      </c>
      <c r="W124" s="33" t="str">
        <f>TEXT(VLOOKUP(F124, '10.31_일반경제'!$K$5:$N$97, 4, FALSE), "HH:MM")</f>
        <v>10:40</v>
      </c>
      <c r="X124" s="33" t="str">
        <f t="shared" si="50"/>
        <v>10:55</v>
      </c>
      <c r="Y124" s="78" t="str">
        <f t="shared" si="51"/>
        <v>10월31일(목)</v>
      </c>
      <c r="Z124" s="78" t="str">
        <f t="shared" si="52"/>
        <v>2조</v>
      </c>
      <c r="AA124" s="78" t="s">
        <v>769</v>
      </c>
      <c r="AB124" s="78" t="str">
        <f>TEXT(VLOOKUP(F124, '10.31_일반경제'!$L$5:$N$97, 3, FALSE), "HH:MM")</f>
        <v>11:05</v>
      </c>
      <c r="AC124" s="78" t="str">
        <f t="shared" si="53"/>
        <v>11:25</v>
      </c>
      <c r="AD124" s="26"/>
      <c r="AE124" s="27" t="str">
        <f t="shared" si="41"/>
        <v>06</v>
      </c>
      <c r="AF124" s="27" t="str">
        <f t="shared" si="34"/>
        <v>06-10월31일(목)비수도권 경제 05</v>
      </c>
    </row>
    <row r="125" spans="1:32" ht="30" hidden="1" customHeight="1">
      <c r="A125" s="26" t="s">
        <v>308</v>
      </c>
      <c r="B125" s="23" t="s">
        <v>47</v>
      </c>
      <c r="C125" s="23" t="s">
        <v>48</v>
      </c>
      <c r="D125" s="28" t="s">
        <v>38</v>
      </c>
      <c r="E125" s="23" t="s">
        <v>41</v>
      </c>
      <c r="F125" s="25" t="s">
        <v>770</v>
      </c>
      <c r="G125" s="36" t="s">
        <v>308</v>
      </c>
      <c r="H125" s="36" t="s">
        <v>309</v>
      </c>
      <c r="I125" s="36" t="s">
        <v>310</v>
      </c>
      <c r="J125" s="36" t="s">
        <v>311</v>
      </c>
      <c r="K125" s="33" t="s">
        <v>567</v>
      </c>
      <c r="L125" s="38" t="s">
        <v>556</v>
      </c>
      <c r="M125" s="36" t="s">
        <v>551</v>
      </c>
      <c r="N125" s="36" t="s">
        <v>542</v>
      </c>
      <c r="O125" s="44" t="s">
        <v>652</v>
      </c>
      <c r="P125" s="36" t="s">
        <v>821</v>
      </c>
      <c r="Q125" s="36" t="s">
        <v>832</v>
      </c>
      <c r="R125" s="36" t="str">
        <f t="shared" si="48"/>
        <v>비수도권 경제 06</v>
      </c>
      <c r="S125" s="31" t="str">
        <f>TEXT(VLOOKUP(F125, '10.31_일반경제'!$J$6:$N$90, 5, FALSE), "HH:MM")</f>
        <v>10:40</v>
      </c>
      <c r="T125" s="31" t="str">
        <f t="shared" si="49"/>
        <v>10:55</v>
      </c>
      <c r="U125" s="36"/>
      <c r="V125" s="36" t="s">
        <v>770</v>
      </c>
      <c r="W125" s="33" t="str">
        <f>TEXT(VLOOKUP(F125, '10.31_일반경제'!$K$5:$N$97, 4, FALSE), "HH:MM")</f>
        <v>11:00</v>
      </c>
      <c r="X125" s="33" t="str">
        <f t="shared" si="50"/>
        <v>11:15</v>
      </c>
      <c r="Y125" s="78" t="str">
        <f t="shared" si="51"/>
        <v>10월31일(목)</v>
      </c>
      <c r="Z125" s="78" t="str">
        <f t="shared" si="52"/>
        <v>2조</v>
      </c>
      <c r="AA125" s="78" t="s">
        <v>770</v>
      </c>
      <c r="AB125" s="78" t="str">
        <f>TEXT(VLOOKUP(F125, '10.31_일반경제'!$L$5:$N$97, 3, FALSE), "HH:MM")</f>
        <v>11:30</v>
      </c>
      <c r="AC125" s="78" t="str">
        <f t="shared" si="53"/>
        <v>11:50</v>
      </c>
      <c r="AD125" s="26"/>
      <c r="AE125" s="27" t="str">
        <f t="shared" si="41"/>
        <v>07</v>
      </c>
      <c r="AF125" s="27" t="str">
        <f t="shared" si="34"/>
        <v>07-10월31일(목)비수도권 경제 06</v>
      </c>
    </row>
    <row r="126" spans="1:32" ht="30" hidden="1" customHeight="1">
      <c r="A126" s="26" t="s">
        <v>312</v>
      </c>
      <c r="B126" s="23" t="s">
        <v>47</v>
      </c>
      <c r="C126" s="23" t="s">
        <v>48</v>
      </c>
      <c r="D126" s="28" t="s">
        <v>38</v>
      </c>
      <c r="E126" s="23" t="s">
        <v>41</v>
      </c>
      <c r="F126" s="25" t="s">
        <v>771</v>
      </c>
      <c r="G126" s="36" t="s">
        <v>312</v>
      </c>
      <c r="H126" s="36" t="s">
        <v>313</v>
      </c>
      <c r="I126" s="36" t="s">
        <v>314</v>
      </c>
      <c r="J126" s="36" t="s">
        <v>315</v>
      </c>
      <c r="K126" s="33" t="s">
        <v>567</v>
      </c>
      <c r="L126" s="38" t="s">
        <v>556</v>
      </c>
      <c r="M126" s="36" t="s">
        <v>551</v>
      </c>
      <c r="N126" s="36" t="s">
        <v>542</v>
      </c>
      <c r="O126" s="44" t="s">
        <v>653</v>
      </c>
      <c r="P126" s="36" t="s">
        <v>823</v>
      </c>
      <c r="Q126" s="36" t="s">
        <v>832</v>
      </c>
      <c r="R126" s="36" t="str">
        <f t="shared" si="48"/>
        <v>비수도권 경제 07</v>
      </c>
      <c r="S126" s="31" t="str">
        <f>TEXT(VLOOKUP(F126, '10.31_일반경제'!$J$6:$N$90, 5, FALSE), "HH:MM")</f>
        <v>11:00</v>
      </c>
      <c r="T126" s="31" t="str">
        <f t="shared" si="49"/>
        <v>11:15</v>
      </c>
      <c r="U126" s="36"/>
      <c r="V126" s="36" t="s">
        <v>771</v>
      </c>
      <c r="W126" s="33" t="str">
        <f>TEXT(VLOOKUP(F126, '10.31_일반경제'!$K$5:$N$97, 4, FALSE), "HH:MM")</f>
        <v>11:20</v>
      </c>
      <c r="X126" s="33" t="str">
        <f t="shared" si="50"/>
        <v>11:35</v>
      </c>
      <c r="Y126" s="78" t="str">
        <f t="shared" si="51"/>
        <v>10월31일(목)</v>
      </c>
      <c r="Z126" s="78" t="str">
        <f t="shared" si="52"/>
        <v>2조</v>
      </c>
      <c r="AA126" s="78" t="s">
        <v>771</v>
      </c>
      <c r="AB126" s="78" t="str">
        <f>TEXT(VLOOKUP(F126, '10.31_일반경제'!$L$5:$N$97, 3, FALSE), "HH:MM")</f>
        <v>11:55</v>
      </c>
      <c r="AC126" s="78" t="str">
        <f t="shared" si="53"/>
        <v>12:15</v>
      </c>
      <c r="AD126" s="26"/>
      <c r="AE126" s="27" t="str">
        <f t="shared" si="41"/>
        <v>08</v>
      </c>
      <c r="AF126" s="27" t="str">
        <f t="shared" si="34"/>
        <v>08-10월31일(목)비수도권 경제 07</v>
      </c>
    </row>
    <row r="127" spans="1:32" ht="30" hidden="1" customHeight="1">
      <c r="A127" s="26"/>
      <c r="B127" s="23"/>
      <c r="C127" s="23"/>
      <c r="D127" s="28"/>
      <c r="E127" s="23"/>
      <c r="F127" s="25"/>
      <c r="G127" s="36"/>
      <c r="H127" s="36"/>
      <c r="I127" s="36"/>
      <c r="J127" s="36"/>
      <c r="K127" s="31" t="s">
        <v>566</v>
      </c>
      <c r="L127" s="42"/>
      <c r="M127" s="36" t="s">
        <v>547</v>
      </c>
      <c r="N127" s="36"/>
      <c r="O127" s="44"/>
      <c r="P127" s="36"/>
      <c r="Q127" s="36"/>
      <c r="R127" s="36"/>
      <c r="S127" s="31"/>
      <c r="T127" s="31"/>
      <c r="U127" s="36"/>
      <c r="V127" s="36"/>
      <c r="W127" s="33"/>
      <c r="X127" s="33"/>
      <c r="Y127" s="471" t="s">
        <v>859</v>
      </c>
      <c r="Z127" s="472"/>
      <c r="AA127" s="128"/>
      <c r="AB127" s="79" t="str">
        <f>AC126</f>
        <v>12:15</v>
      </c>
      <c r="AC127" s="79" t="str">
        <f>AB128</f>
        <v>13:10</v>
      </c>
      <c r="AD127" s="79"/>
      <c r="AF127" s="27" t="str">
        <f t="shared" si="34"/>
        <v>-점심</v>
      </c>
    </row>
    <row r="128" spans="1:32" ht="30" hidden="1" customHeight="1">
      <c r="A128" s="26" t="s">
        <v>328</v>
      </c>
      <c r="B128" s="23" t="s">
        <v>47</v>
      </c>
      <c r="C128" s="23" t="s">
        <v>48</v>
      </c>
      <c r="D128" s="28" t="s">
        <v>38</v>
      </c>
      <c r="E128" s="23" t="s">
        <v>41</v>
      </c>
      <c r="F128" s="25" t="s">
        <v>779</v>
      </c>
      <c r="G128" s="36" t="s">
        <v>328</v>
      </c>
      <c r="H128" s="36" t="s">
        <v>329</v>
      </c>
      <c r="I128" s="36" t="s">
        <v>330</v>
      </c>
      <c r="J128" s="36" t="s">
        <v>331</v>
      </c>
      <c r="K128" s="33" t="s">
        <v>567</v>
      </c>
      <c r="L128" s="38" t="s">
        <v>560</v>
      </c>
      <c r="M128" s="36" t="s">
        <v>551</v>
      </c>
      <c r="N128" s="36" t="s">
        <v>543</v>
      </c>
      <c r="O128" s="44" t="s">
        <v>661</v>
      </c>
      <c r="P128" s="36" t="s">
        <v>41</v>
      </c>
      <c r="Q128" s="36" t="s">
        <v>832</v>
      </c>
      <c r="R128" s="36" t="str">
        <f t="shared" ref="R128:R135" si="54">F128</f>
        <v>비수도권 경제 11</v>
      </c>
      <c r="S128" s="31" t="str">
        <f>TEXT(VLOOKUP(F128, '10.31_일반경제'!$J$6:$N$90, 5, FALSE), "HH:MM")</f>
        <v>13:50</v>
      </c>
      <c r="T128" s="31" t="str">
        <f t="shared" ref="T128:T135" si="55">TEXT(S128+TIME(0, 15, 0), "HH:MM")</f>
        <v>14:05</v>
      </c>
      <c r="U128" s="36"/>
      <c r="V128" s="36" t="s">
        <v>779</v>
      </c>
      <c r="W128" s="33" t="str">
        <f>TEXT(VLOOKUP(F128, '10.31_일반경제'!$K$5:$N$97, 4, FALSE), "HH:MM")</f>
        <v>14:10</v>
      </c>
      <c r="X128" s="33" t="str">
        <f t="shared" ref="X128:X135" si="56">TEXT(W128+TIME(0, 15, 0), "HH:MM")</f>
        <v>14:25</v>
      </c>
      <c r="Y128" s="78" t="str">
        <f t="shared" ref="Y128:Y135" si="57">K128</f>
        <v>10월31일(목)</v>
      </c>
      <c r="Z128" s="78" t="str">
        <f t="shared" ref="Z128:Z135" si="58">LEFT(M128, 2)</f>
        <v>2조</v>
      </c>
      <c r="AA128" s="78" t="s">
        <v>779</v>
      </c>
      <c r="AB128" s="78" t="str">
        <f>TEXT(VLOOKUP(F128, '10.31_일반경제'!$L$5:$N$97, 3, FALSE), "HH:MM")</f>
        <v>13:10</v>
      </c>
      <c r="AC128" s="78" t="str">
        <f t="shared" ref="AC128:AC135" si="59">TEXT(AB128+TIME(0, 20, 0), "HH:MM")</f>
        <v>13:30</v>
      </c>
      <c r="AD128" s="26"/>
      <c r="AE128" s="27" t="str">
        <f>IF(EXACT(G128,G127), "01", TEXT(AE126+1, "00"))</f>
        <v>09</v>
      </c>
      <c r="AF128" s="27" t="str">
        <f t="shared" si="34"/>
        <v>09-10월31일(목)비수도권 경제 11</v>
      </c>
    </row>
    <row r="129" spans="1:32" ht="30" hidden="1" customHeight="1">
      <c r="A129" s="26" t="s">
        <v>332</v>
      </c>
      <c r="B129" s="23" t="s">
        <v>47</v>
      </c>
      <c r="C129" s="23" t="s">
        <v>48</v>
      </c>
      <c r="D129" s="28" t="s">
        <v>38</v>
      </c>
      <c r="E129" s="23" t="s">
        <v>41</v>
      </c>
      <c r="F129" s="25" t="s">
        <v>780</v>
      </c>
      <c r="G129" s="36" t="s">
        <v>332</v>
      </c>
      <c r="H129" s="36" t="s">
        <v>333</v>
      </c>
      <c r="I129" s="36" t="s">
        <v>334</v>
      </c>
      <c r="J129" s="36" t="s">
        <v>335</v>
      </c>
      <c r="K129" s="33" t="s">
        <v>567</v>
      </c>
      <c r="L129" s="38" t="s">
        <v>560</v>
      </c>
      <c r="M129" s="36" t="s">
        <v>551</v>
      </c>
      <c r="N129" s="36" t="s">
        <v>543</v>
      </c>
      <c r="O129" s="44" t="s">
        <v>662</v>
      </c>
      <c r="P129" s="36" t="s">
        <v>41</v>
      </c>
      <c r="Q129" s="36" t="s">
        <v>832</v>
      </c>
      <c r="R129" s="36" t="str">
        <f t="shared" si="54"/>
        <v>비수도권 경제 12</v>
      </c>
      <c r="S129" s="31" t="str">
        <f>TEXT(VLOOKUP(F129, '10.31_일반경제'!$J$6:$N$90, 5, FALSE), "HH:MM")</f>
        <v>14:10</v>
      </c>
      <c r="T129" s="31" t="str">
        <f t="shared" si="55"/>
        <v>14:25</v>
      </c>
      <c r="U129" s="36"/>
      <c r="V129" s="36" t="s">
        <v>780</v>
      </c>
      <c r="W129" s="33" t="str">
        <f>TEXT(VLOOKUP(F129, '10.31_일반경제'!$K$5:$N$97, 4, FALSE), "HH:MM")</f>
        <v>14:30</v>
      </c>
      <c r="X129" s="33" t="str">
        <f t="shared" si="56"/>
        <v>14:45</v>
      </c>
      <c r="Y129" s="78" t="str">
        <f t="shared" si="57"/>
        <v>10월31일(목)</v>
      </c>
      <c r="Z129" s="78" t="str">
        <f t="shared" si="58"/>
        <v>2조</v>
      </c>
      <c r="AA129" s="78" t="s">
        <v>780</v>
      </c>
      <c r="AB129" s="78" t="str">
        <f>TEXT(VLOOKUP(F129, '10.31_일반경제'!$L$5:$N$97, 3, FALSE), "HH:MM")</f>
        <v>13:35</v>
      </c>
      <c r="AC129" s="78" t="str">
        <f t="shared" si="59"/>
        <v>13:55</v>
      </c>
      <c r="AD129" s="26"/>
      <c r="AE129" s="27" t="str">
        <f t="shared" si="41"/>
        <v>10</v>
      </c>
      <c r="AF129" s="27" t="str">
        <f t="shared" si="34"/>
        <v>10-10월31일(목)비수도권 경제 12</v>
      </c>
    </row>
    <row r="130" spans="1:32" ht="30" hidden="1" customHeight="1">
      <c r="A130" s="26" t="s">
        <v>320</v>
      </c>
      <c r="B130" s="23" t="s">
        <v>47</v>
      </c>
      <c r="C130" s="23" t="s">
        <v>48</v>
      </c>
      <c r="D130" s="28" t="s">
        <v>38</v>
      </c>
      <c r="E130" s="23" t="s">
        <v>41</v>
      </c>
      <c r="F130" s="25" t="s">
        <v>777</v>
      </c>
      <c r="G130" s="36" t="s">
        <v>320</v>
      </c>
      <c r="H130" s="36" t="s">
        <v>321</v>
      </c>
      <c r="I130" s="36" t="s">
        <v>322</v>
      </c>
      <c r="J130" s="36" t="s">
        <v>323</v>
      </c>
      <c r="K130" s="33" t="s">
        <v>567</v>
      </c>
      <c r="L130" s="38" t="s">
        <v>560</v>
      </c>
      <c r="M130" s="36" t="s">
        <v>551</v>
      </c>
      <c r="N130" s="36" t="s">
        <v>543</v>
      </c>
      <c r="O130" s="44" t="s">
        <v>659</v>
      </c>
      <c r="P130" s="36" t="s">
        <v>41</v>
      </c>
      <c r="Q130" s="36" t="s">
        <v>832</v>
      </c>
      <c r="R130" s="36" t="str">
        <f t="shared" si="54"/>
        <v>비수도권 경제 09</v>
      </c>
      <c r="S130" s="31" t="str">
        <f>TEXT(VLOOKUP(F130, '10.31_일반경제'!$J$6:$N$90, 5, FALSE), "HH:MM")</f>
        <v>13:10</v>
      </c>
      <c r="T130" s="31" t="str">
        <f t="shared" si="55"/>
        <v>13:25</v>
      </c>
      <c r="U130" s="36"/>
      <c r="V130" s="36" t="s">
        <v>777</v>
      </c>
      <c r="W130" s="33" t="str">
        <f>TEXT(VLOOKUP(F130, '10.31_일반경제'!$K$5:$N$97, 4, FALSE), "HH:MM")</f>
        <v>13:30</v>
      </c>
      <c r="X130" s="33" t="str">
        <f t="shared" si="56"/>
        <v>13:45</v>
      </c>
      <c r="Y130" s="78" t="str">
        <f t="shared" si="57"/>
        <v>10월31일(목)</v>
      </c>
      <c r="Z130" s="78" t="str">
        <f t="shared" si="58"/>
        <v>2조</v>
      </c>
      <c r="AA130" s="78" t="s">
        <v>777</v>
      </c>
      <c r="AB130" s="78" t="str">
        <f>TEXT(VLOOKUP(F130, '10.31_일반경제'!$L$5:$N$97, 3, FALSE), "HH:MM")</f>
        <v>14:00</v>
      </c>
      <c r="AC130" s="78" t="str">
        <f t="shared" si="59"/>
        <v>14:20</v>
      </c>
      <c r="AD130" s="26"/>
      <c r="AE130" s="27" t="str">
        <f t="shared" si="41"/>
        <v>11</v>
      </c>
      <c r="AF130" s="27" t="str">
        <f t="shared" si="34"/>
        <v>11-10월31일(목)비수도권 경제 09</v>
      </c>
    </row>
    <row r="131" spans="1:32" ht="30" hidden="1" customHeight="1">
      <c r="A131" s="26" t="s">
        <v>324</v>
      </c>
      <c r="B131" s="23" t="s">
        <v>47</v>
      </c>
      <c r="C131" s="23" t="s">
        <v>48</v>
      </c>
      <c r="D131" s="28" t="s">
        <v>38</v>
      </c>
      <c r="E131" s="23" t="s">
        <v>41</v>
      </c>
      <c r="F131" s="25" t="s">
        <v>778</v>
      </c>
      <c r="G131" s="36" t="s">
        <v>324</v>
      </c>
      <c r="H131" s="36" t="s">
        <v>325</v>
      </c>
      <c r="I131" s="36" t="s">
        <v>326</v>
      </c>
      <c r="J131" s="36" t="s">
        <v>327</v>
      </c>
      <c r="K131" s="33" t="s">
        <v>567</v>
      </c>
      <c r="L131" s="38" t="s">
        <v>560</v>
      </c>
      <c r="M131" s="36" t="s">
        <v>551</v>
      </c>
      <c r="N131" s="36" t="s">
        <v>543</v>
      </c>
      <c r="O131" s="44" t="s">
        <v>660</v>
      </c>
      <c r="P131" s="36" t="s">
        <v>41</v>
      </c>
      <c r="Q131" s="36" t="s">
        <v>832</v>
      </c>
      <c r="R131" s="36" t="str">
        <f t="shared" si="54"/>
        <v>비수도권 경제 10</v>
      </c>
      <c r="S131" s="31" t="str">
        <f>TEXT(VLOOKUP(F131, '10.31_일반경제'!$J$6:$N$90, 5, FALSE), "HH:MM")</f>
        <v>13:30</v>
      </c>
      <c r="T131" s="31" t="str">
        <f t="shared" si="55"/>
        <v>13:45</v>
      </c>
      <c r="U131" s="36"/>
      <c r="V131" s="36" t="s">
        <v>778</v>
      </c>
      <c r="W131" s="33" t="str">
        <f>TEXT(VLOOKUP(F131, '10.31_일반경제'!$K$5:$N$97, 4, FALSE), "HH:MM")</f>
        <v>13:50</v>
      </c>
      <c r="X131" s="33" t="str">
        <f t="shared" si="56"/>
        <v>14:05</v>
      </c>
      <c r="Y131" s="78" t="str">
        <f t="shared" si="57"/>
        <v>10월31일(목)</v>
      </c>
      <c r="Z131" s="78" t="str">
        <f t="shared" si="58"/>
        <v>2조</v>
      </c>
      <c r="AA131" s="78" t="s">
        <v>778</v>
      </c>
      <c r="AB131" s="78" t="str">
        <f>TEXT(VLOOKUP(F131, '10.31_일반경제'!$L$5:$N$97, 3, FALSE), "HH:MM")</f>
        <v>14:25</v>
      </c>
      <c r="AC131" s="78" t="str">
        <f t="shared" si="59"/>
        <v>14:45</v>
      </c>
      <c r="AD131" s="26"/>
      <c r="AE131" s="27" t="str">
        <f t="shared" si="41"/>
        <v>12</v>
      </c>
      <c r="AF131" s="27" t="str">
        <f t="shared" si="34"/>
        <v>12-10월31일(목)비수도권 경제 10</v>
      </c>
    </row>
    <row r="132" spans="1:32" ht="30" hidden="1" customHeight="1">
      <c r="A132" s="26" t="s">
        <v>348</v>
      </c>
      <c r="B132" s="23" t="s">
        <v>47</v>
      </c>
      <c r="C132" s="23" t="s">
        <v>48</v>
      </c>
      <c r="D132" s="28" t="s">
        <v>38</v>
      </c>
      <c r="E132" s="23" t="s">
        <v>41</v>
      </c>
      <c r="F132" s="25" t="s">
        <v>788</v>
      </c>
      <c r="G132" s="36" t="s">
        <v>348</v>
      </c>
      <c r="H132" s="36" t="s">
        <v>349</v>
      </c>
      <c r="I132" s="36" t="s">
        <v>350</v>
      </c>
      <c r="J132" s="36" t="s">
        <v>351</v>
      </c>
      <c r="K132" s="33" t="s">
        <v>567</v>
      </c>
      <c r="L132" s="38" t="s">
        <v>561</v>
      </c>
      <c r="M132" s="36" t="s">
        <v>551</v>
      </c>
      <c r="N132" s="36" t="s">
        <v>544</v>
      </c>
      <c r="O132" s="44" t="s">
        <v>670</v>
      </c>
      <c r="P132" s="36" t="s">
        <v>41</v>
      </c>
      <c r="Q132" s="36" t="s">
        <v>832</v>
      </c>
      <c r="R132" s="36" t="str">
        <f t="shared" si="54"/>
        <v>비수도권 경제 16</v>
      </c>
      <c r="S132" s="31" t="str">
        <f>TEXT(VLOOKUP(F132, '10.31_일반경제'!$J$6:$N$90, 5, FALSE), "HH:MM")</f>
        <v>15:30</v>
      </c>
      <c r="T132" s="31" t="str">
        <f t="shared" si="55"/>
        <v>15:45</v>
      </c>
      <c r="U132" s="36"/>
      <c r="V132" s="36" t="s">
        <v>788</v>
      </c>
      <c r="W132" s="33" t="str">
        <f>TEXT(VLOOKUP(F132, '10.31_일반경제'!$K$5:$N$97, 4, FALSE), "HH:MM")</f>
        <v>15:50</v>
      </c>
      <c r="X132" s="33" t="str">
        <f t="shared" si="56"/>
        <v>16:05</v>
      </c>
      <c r="Y132" s="78" t="str">
        <f t="shared" si="57"/>
        <v>10월31일(목)</v>
      </c>
      <c r="Z132" s="78" t="str">
        <f t="shared" si="58"/>
        <v>2조</v>
      </c>
      <c r="AA132" s="78" t="s">
        <v>788</v>
      </c>
      <c r="AB132" s="78" t="str">
        <f>TEXT(VLOOKUP(F132, '10.31_일반경제'!$L$5:$N$97, 3, FALSE), "HH:MM")</f>
        <v>14:50</v>
      </c>
      <c r="AC132" s="78" t="str">
        <f t="shared" si="59"/>
        <v>15:10</v>
      </c>
      <c r="AD132" s="26"/>
      <c r="AE132" s="27" t="str">
        <f t="shared" si="41"/>
        <v>13</v>
      </c>
      <c r="AF132" s="27" t="str">
        <f t="shared" si="34"/>
        <v>13-10월31일(목)비수도권 경제 16</v>
      </c>
    </row>
    <row r="133" spans="1:32" ht="30" hidden="1" customHeight="1">
      <c r="A133" s="26" t="s">
        <v>336</v>
      </c>
      <c r="B133" s="23" t="s">
        <v>47</v>
      </c>
      <c r="C133" s="23" t="s">
        <v>48</v>
      </c>
      <c r="D133" s="28" t="s">
        <v>38</v>
      </c>
      <c r="E133" s="23" t="s">
        <v>41</v>
      </c>
      <c r="F133" s="25" t="s">
        <v>785</v>
      </c>
      <c r="G133" s="36" t="s">
        <v>336</v>
      </c>
      <c r="H133" s="36" t="s">
        <v>337</v>
      </c>
      <c r="I133" s="36" t="s">
        <v>338</v>
      </c>
      <c r="J133" s="36" t="s">
        <v>339</v>
      </c>
      <c r="K133" s="33" t="s">
        <v>567</v>
      </c>
      <c r="L133" s="38" t="s">
        <v>561</v>
      </c>
      <c r="M133" s="36" t="s">
        <v>551</v>
      </c>
      <c r="N133" s="36" t="s">
        <v>544</v>
      </c>
      <c r="O133" s="44" t="s">
        <v>667</v>
      </c>
      <c r="P133" s="36" t="s">
        <v>41</v>
      </c>
      <c r="Q133" s="36" t="s">
        <v>832</v>
      </c>
      <c r="R133" s="36" t="str">
        <f t="shared" si="54"/>
        <v>비수도권 경제 13</v>
      </c>
      <c r="S133" s="31" t="str">
        <f>TEXT(VLOOKUP(F133, '10.31_일반경제'!$J$6:$N$90, 5, FALSE), "HH:MM")</f>
        <v>14:30</v>
      </c>
      <c r="T133" s="31" t="str">
        <f t="shared" si="55"/>
        <v>14:45</v>
      </c>
      <c r="U133" s="36"/>
      <c r="V133" s="36" t="s">
        <v>785</v>
      </c>
      <c r="W133" s="33" t="str">
        <f>TEXT(VLOOKUP(F133, '10.31_일반경제'!$K$5:$N$97, 4, FALSE), "HH:MM")</f>
        <v>14:50</v>
      </c>
      <c r="X133" s="33" t="str">
        <f t="shared" si="56"/>
        <v>15:05</v>
      </c>
      <c r="Y133" s="78" t="str">
        <f t="shared" si="57"/>
        <v>10월31일(목)</v>
      </c>
      <c r="Z133" s="78" t="str">
        <f t="shared" si="58"/>
        <v>2조</v>
      </c>
      <c r="AA133" s="78" t="s">
        <v>785</v>
      </c>
      <c r="AB133" s="78" t="str">
        <f>TEXT(VLOOKUP(F133, '10.31_일반경제'!$L$5:$N$97, 3, FALSE), "HH:MM")</f>
        <v>15:15</v>
      </c>
      <c r="AC133" s="78" t="str">
        <f t="shared" si="59"/>
        <v>15:35</v>
      </c>
      <c r="AD133" s="26"/>
      <c r="AE133" s="27" t="str">
        <f t="shared" si="41"/>
        <v>14</v>
      </c>
      <c r="AF133" s="27" t="str">
        <f t="shared" si="34"/>
        <v>14-10월31일(목)비수도권 경제 13</v>
      </c>
    </row>
    <row r="134" spans="1:32" ht="30" hidden="1" customHeight="1">
      <c r="A134" s="26" t="s">
        <v>340</v>
      </c>
      <c r="B134" s="23" t="s">
        <v>47</v>
      </c>
      <c r="C134" s="23" t="s">
        <v>48</v>
      </c>
      <c r="D134" s="28" t="s">
        <v>38</v>
      </c>
      <c r="E134" s="23" t="s">
        <v>41</v>
      </c>
      <c r="F134" s="25" t="s">
        <v>786</v>
      </c>
      <c r="G134" s="36" t="s">
        <v>340</v>
      </c>
      <c r="H134" s="36" t="s">
        <v>341</v>
      </c>
      <c r="I134" s="36" t="s">
        <v>342</v>
      </c>
      <c r="J134" s="36" t="s">
        <v>343</v>
      </c>
      <c r="K134" s="33" t="s">
        <v>567</v>
      </c>
      <c r="L134" s="38" t="s">
        <v>561</v>
      </c>
      <c r="M134" s="36" t="s">
        <v>551</v>
      </c>
      <c r="N134" s="36" t="s">
        <v>544</v>
      </c>
      <c r="O134" s="44" t="s">
        <v>668</v>
      </c>
      <c r="P134" s="36" t="s">
        <v>41</v>
      </c>
      <c r="Q134" s="36" t="s">
        <v>832</v>
      </c>
      <c r="R134" s="36" t="str">
        <f t="shared" si="54"/>
        <v>비수도권 경제 14</v>
      </c>
      <c r="S134" s="31" t="str">
        <f>TEXT(VLOOKUP(F134, '10.31_일반경제'!$J$6:$N$90, 5, FALSE), "HH:MM")</f>
        <v>14:50</v>
      </c>
      <c r="T134" s="31" t="str">
        <f t="shared" si="55"/>
        <v>15:05</v>
      </c>
      <c r="U134" s="36"/>
      <c r="V134" s="36" t="s">
        <v>786</v>
      </c>
      <c r="W134" s="33" t="str">
        <f>TEXT(VLOOKUP(F134, '10.31_일반경제'!$K$5:$N$97, 4, FALSE), "HH:MM")</f>
        <v>15:10</v>
      </c>
      <c r="X134" s="33" t="str">
        <f t="shared" si="56"/>
        <v>15:25</v>
      </c>
      <c r="Y134" s="78" t="str">
        <f t="shared" si="57"/>
        <v>10월31일(목)</v>
      </c>
      <c r="Z134" s="78" t="str">
        <f t="shared" si="58"/>
        <v>2조</v>
      </c>
      <c r="AA134" s="78" t="s">
        <v>786</v>
      </c>
      <c r="AB134" s="78" t="str">
        <f>TEXT(VLOOKUP(F134, '10.31_일반경제'!$L$5:$N$97, 3, FALSE), "HH:MM")</f>
        <v>15:40</v>
      </c>
      <c r="AC134" s="78" t="str">
        <f t="shared" si="59"/>
        <v>16:00</v>
      </c>
      <c r="AD134" s="26"/>
      <c r="AE134" s="27" t="str">
        <f t="shared" si="41"/>
        <v>15</v>
      </c>
      <c r="AF134" s="27" t="str">
        <f t="shared" si="34"/>
        <v>15-10월31일(목)비수도권 경제 14</v>
      </c>
    </row>
    <row r="135" spans="1:32" ht="30" hidden="1" customHeight="1">
      <c r="A135" s="26" t="s">
        <v>344</v>
      </c>
      <c r="B135" s="23" t="s">
        <v>47</v>
      </c>
      <c r="C135" s="23" t="s">
        <v>48</v>
      </c>
      <c r="D135" s="28" t="s">
        <v>38</v>
      </c>
      <c r="E135" s="23" t="s">
        <v>41</v>
      </c>
      <c r="F135" s="25" t="s">
        <v>787</v>
      </c>
      <c r="G135" s="36" t="s">
        <v>344</v>
      </c>
      <c r="H135" s="36" t="s">
        <v>345</v>
      </c>
      <c r="I135" s="36" t="s">
        <v>346</v>
      </c>
      <c r="J135" s="36" t="s">
        <v>347</v>
      </c>
      <c r="K135" s="33" t="s">
        <v>567</v>
      </c>
      <c r="L135" s="38" t="s">
        <v>561</v>
      </c>
      <c r="M135" s="36" t="s">
        <v>551</v>
      </c>
      <c r="N135" s="36" t="s">
        <v>544</v>
      </c>
      <c r="O135" s="44" t="s">
        <v>669</v>
      </c>
      <c r="P135" s="36" t="s">
        <v>41</v>
      </c>
      <c r="Q135" s="36" t="s">
        <v>832</v>
      </c>
      <c r="R135" s="36" t="str">
        <f t="shared" si="54"/>
        <v>비수도권 경제 15</v>
      </c>
      <c r="S135" s="31" t="str">
        <f>TEXT(VLOOKUP(F135, '10.31_일반경제'!$J$6:$N$90, 5, FALSE), "HH:MM")</f>
        <v>15:10</v>
      </c>
      <c r="T135" s="31" t="str">
        <f t="shared" si="55"/>
        <v>15:25</v>
      </c>
      <c r="U135" s="36"/>
      <c r="V135" s="36" t="s">
        <v>787</v>
      </c>
      <c r="W135" s="33" t="str">
        <f>TEXT(VLOOKUP(F135, '10.31_일반경제'!$K$5:$N$97, 4, FALSE), "HH:MM")</f>
        <v>15:30</v>
      </c>
      <c r="X135" s="33" t="str">
        <f t="shared" si="56"/>
        <v>15:45</v>
      </c>
      <c r="Y135" s="78" t="str">
        <f t="shared" si="57"/>
        <v>10월31일(목)</v>
      </c>
      <c r="Z135" s="78" t="str">
        <f t="shared" si="58"/>
        <v>2조</v>
      </c>
      <c r="AA135" s="78" t="s">
        <v>787</v>
      </c>
      <c r="AB135" s="78" t="str">
        <f>TEXT(VLOOKUP(F135, '10.31_일반경제'!$L$5:$N$97, 3, FALSE), "HH:MM")</f>
        <v>16:05</v>
      </c>
      <c r="AC135" s="78" t="str">
        <f t="shared" si="59"/>
        <v>16:25</v>
      </c>
      <c r="AD135" s="26"/>
      <c r="AE135" s="27" t="str">
        <f t="shared" si="41"/>
        <v>16</v>
      </c>
      <c r="AF135" s="27" t="str">
        <f t="shared" ref="AF135" si="60">AE135&amp;"-"&amp;Y135&amp;AA135</f>
        <v>16-10월31일(목)비수도권 경제 15</v>
      </c>
    </row>
    <row r="136" spans="1:32" ht="15" customHeight="1">
      <c r="B136" s="27"/>
      <c r="C136" s="27"/>
      <c r="D136" s="27"/>
      <c r="E136" s="27"/>
      <c r="F136" s="27"/>
    </row>
    <row r="137" spans="1:32" ht="15" customHeight="1">
      <c r="B137" s="27"/>
      <c r="C137" s="27"/>
      <c r="D137" s="27"/>
      <c r="E137" s="27"/>
      <c r="F137" s="27"/>
    </row>
    <row r="138" spans="1:32" ht="15" customHeight="1">
      <c r="B138" s="27"/>
      <c r="C138" s="27"/>
      <c r="D138" s="27"/>
      <c r="E138" s="27"/>
      <c r="F138" s="27"/>
    </row>
    <row r="139" spans="1:32" ht="15" customHeight="1">
      <c r="B139" s="27"/>
      <c r="C139" s="27"/>
      <c r="D139" s="27"/>
      <c r="E139" s="27"/>
      <c r="F139" s="27"/>
    </row>
    <row r="140" spans="1:32" ht="15" customHeight="1">
      <c r="B140" s="27"/>
      <c r="C140" s="27"/>
      <c r="D140" s="27"/>
      <c r="E140" s="27"/>
      <c r="F140" s="27"/>
    </row>
    <row r="141" spans="1:32" ht="15" customHeight="1">
      <c r="B141" s="27"/>
      <c r="C141" s="27"/>
      <c r="D141" s="27"/>
      <c r="E141" s="27"/>
      <c r="F141" s="27"/>
    </row>
    <row r="142" spans="1:32" ht="15" customHeight="1">
      <c r="B142" s="27"/>
      <c r="C142" s="27"/>
      <c r="D142" s="27"/>
      <c r="E142" s="27"/>
      <c r="F142" s="27"/>
    </row>
  </sheetData>
  <autoFilter ref="A2:AF135" xr:uid="{20D32F30-FE4A-4AAF-83B9-6F2104CAAC3C}">
    <filterColumn colId="24">
      <filters>
        <filter val="11월01일(금)"/>
        <filter val="면접교육"/>
      </filters>
    </filterColumn>
  </autoFilter>
  <mergeCells count="9">
    <mergeCell ref="Y110:Z110"/>
    <mergeCell ref="Y127:Z127"/>
    <mergeCell ref="Y3:Z5"/>
    <mergeCell ref="Y14:Z14"/>
    <mergeCell ref="Y31:Z31"/>
    <mergeCell ref="Y51:Z51"/>
    <mergeCell ref="Y68:Z68"/>
    <mergeCell ref="Y80:Z80"/>
    <mergeCell ref="Y96:Z96"/>
  </mergeCells>
  <phoneticPr fontId="2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98" fitToHeight="0" orientation="portrait" verticalDpi="300" r:id="rId1"/>
  <rowBreaks count="7" manualBreakCount="7">
    <brk id="22" min="24" max="29" man="1"/>
    <brk id="42" min="24" max="29" man="1"/>
    <brk id="59" min="24" max="29" man="1"/>
    <brk id="71" min="24" max="29" man="1"/>
    <brk id="90" min="24" max="29" man="1"/>
    <brk id="101" min="24" max="29" man="1"/>
    <brk id="118" min="24" max="2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D9CB-301C-4EA0-B899-9AD5C1C5D0A2}">
  <sheetPr>
    <pageSetUpPr fitToPage="1"/>
  </sheetPr>
  <dimension ref="A1:M126"/>
  <sheetViews>
    <sheetView view="pageBreakPreview" zoomScale="85" zoomScaleNormal="100" zoomScaleSheetLayoutView="85" workbookViewId="0">
      <selection activeCell="F16" sqref="F16"/>
    </sheetView>
  </sheetViews>
  <sheetFormatPr defaultRowHeight="16.5"/>
  <cols>
    <col min="1" max="1" width="8.125" customWidth="1"/>
    <col min="2" max="2" width="13.125" bestFit="1" customWidth="1"/>
    <col min="3" max="3" width="17.125" bestFit="1" customWidth="1"/>
    <col min="4" max="4" width="23.25" bestFit="1" customWidth="1"/>
    <col min="5" max="5" width="7.375" bestFit="1" customWidth="1"/>
    <col min="6" max="6" width="85.125" bestFit="1" customWidth="1"/>
    <col min="7" max="7" width="11.25" bestFit="1" customWidth="1"/>
    <col min="8" max="8" width="10.125" bestFit="1" customWidth="1"/>
    <col min="9" max="9" width="23.375" customWidth="1"/>
    <col min="10" max="10" width="13.125" bestFit="1" customWidth="1"/>
    <col min="11" max="11" width="9.25" bestFit="1" customWidth="1"/>
  </cols>
  <sheetData>
    <row r="1" spans="1:13" ht="41.25">
      <c r="A1" s="152" t="s">
        <v>875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</row>
    <row r="2" spans="1:13" hidden="1">
      <c r="D2">
        <v>2</v>
      </c>
      <c r="E2">
        <v>7</v>
      </c>
      <c r="F2">
        <v>27</v>
      </c>
      <c r="G2">
        <v>28</v>
      </c>
      <c r="H2">
        <v>29</v>
      </c>
      <c r="I2" s="153" t="e">
        <f>SUM(H5:H126)</f>
        <v>#REF!</v>
      </c>
      <c r="J2">
        <v>10</v>
      </c>
      <c r="K2">
        <v>26</v>
      </c>
    </row>
    <row r="4" spans="1:13" ht="34.9" customHeight="1">
      <c r="A4" s="135" t="s">
        <v>887</v>
      </c>
      <c r="B4" s="150" t="s">
        <v>538</v>
      </c>
      <c r="C4" s="135" t="s">
        <v>35</v>
      </c>
      <c r="D4" s="150" t="s">
        <v>870</v>
      </c>
      <c r="E4" s="150" t="s">
        <v>871</v>
      </c>
      <c r="F4" s="150" t="s">
        <v>872</v>
      </c>
      <c r="G4" s="150" t="s">
        <v>873</v>
      </c>
      <c r="H4" s="150" t="s">
        <v>869</v>
      </c>
      <c r="I4" s="150" t="s">
        <v>874</v>
      </c>
      <c r="J4" s="150" t="s">
        <v>538</v>
      </c>
      <c r="K4" s="150" t="s">
        <v>880</v>
      </c>
    </row>
    <row r="5" spans="1:13" ht="37.9" customHeight="1">
      <c r="A5" s="151">
        <v>1</v>
      </c>
      <c r="B5" s="151" t="str">
        <f t="shared" ref="B5:B36" si="0">J5</f>
        <v>수도권 IT 01</v>
      </c>
      <c r="C5" s="141" t="s">
        <v>692</v>
      </c>
      <c r="D5" s="133" t="str">
        <f>VLOOKUP($C5, 면접번호!$B$3:$Y$124, D$2, FALSE)</f>
        <v>일반전형 수도권 IT</v>
      </c>
      <c r="E5" s="133" t="str">
        <f>VLOOKUP($C5, 면접번호!$B$3:$Y$124, E$2, FALSE)</f>
        <v>08:40</v>
      </c>
      <c r="F5" s="140" t="e">
        <f>VLOOKUP($C5, 면접번호!$B$3:$Y$124, F$2, FALSE)</f>
        <v>#REF!</v>
      </c>
      <c r="G5" s="133" t="e">
        <f>VLOOKUP($C5, 면접번호!$B$3:$Y$124, G$2, FALSE)</f>
        <v>#REF!</v>
      </c>
      <c r="H5" s="139" t="e">
        <f>VLOOKUP($C5, 면접번호!$B$3:$Y$124, H$2, FALSE)</f>
        <v>#REF!</v>
      </c>
      <c r="I5" s="134"/>
      <c r="J5" s="133" t="str">
        <f>VLOOKUP($C5, 면접번호!$B$3:$Y$124, J$2, FALSE)</f>
        <v>수도권 IT 01</v>
      </c>
      <c r="K5" s="133" t="e">
        <f>VLOOKUP($C5, 면접번호!$B$3:$Y$124, K$2, FALSE)</f>
        <v>#REF!</v>
      </c>
    </row>
    <row r="6" spans="1:13" ht="37.9" customHeight="1">
      <c r="A6" s="151">
        <v>2</v>
      </c>
      <c r="B6" s="151" t="str">
        <f t="shared" si="0"/>
        <v>비수도권 IT 01</v>
      </c>
      <c r="C6" s="141" t="s">
        <v>696</v>
      </c>
      <c r="D6" s="133" t="str">
        <f>VLOOKUP($C6, 면접번호!$B$3:$Y$124, D$2, FALSE)</f>
        <v>일반전형 비수도권 IT</v>
      </c>
      <c r="E6" s="133" t="str">
        <f>VLOOKUP($C6, 면접번호!$B$3:$Y$124, E$2, FALSE)</f>
        <v>08:40</v>
      </c>
      <c r="F6" s="140" t="e">
        <f>VLOOKUP($C6, 면접번호!$B$3:$Y$124, F$2, FALSE)</f>
        <v>#REF!</v>
      </c>
      <c r="G6" s="133" t="e">
        <f>VLOOKUP($C6, 면접번호!$B$3:$Y$124, G$2, FALSE)</f>
        <v>#REF!</v>
      </c>
      <c r="H6" s="139" t="e">
        <f>VLOOKUP($C6, 면접번호!$B$3:$Y$124, H$2, FALSE)</f>
        <v>#REF!</v>
      </c>
      <c r="I6" s="134"/>
      <c r="J6" s="133" t="str">
        <f>VLOOKUP($C6, 면접번호!$B$3:$Y$124, J$2, FALSE)</f>
        <v>비수도권 IT 01</v>
      </c>
      <c r="K6" s="133" t="e">
        <f>VLOOKUP($C6, 면접번호!$B$3:$Y$124, K$2, FALSE)</f>
        <v>#REF!</v>
      </c>
    </row>
    <row r="7" spans="1:13" ht="37.9" customHeight="1">
      <c r="A7" s="151">
        <v>3</v>
      </c>
      <c r="B7" s="151" t="str">
        <f t="shared" si="0"/>
        <v>수도권 IT 03</v>
      </c>
      <c r="C7" s="141" t="s">
        <v>694</v>
      </c>
      <c r="D7" s="133" t="str">
        <f>VLOOKUP($C7, 면접번호!$B$3:$Y$124, D$2, FALSE)</f>
        <v>일반전형 수도권 IT</v>
      </c>
      <c r="E7" s="133" t="str">
        <f>VLOOKUP($C7, 면접번호!$B$3:$Y$124, E$2, FALSE)</f>
        <v>08:40</v>
      </c>
      <c r="F7" s="140" t="e">
        <f>VLOOKUP($C7, 면접번호!$B$3:$Y$124, F$2, FALSE)</f>
        <v>#REF!</v>
      </c>
      <c r="G7" s="133" t="e">
        <f>VLOOKUP($C7, 면접번호!$B$3:$Y$124, G$2, FALSE)</f>
        <v>#REF!</v>
      </c>
      <c r="H7" s="139" t="e">
        <f>VLOOKUP($C7, 면접번호!$B$3:$Y$124, H$2, FALSE)</f>
        <v>#REF!</v>
      </c>
      <c r="I7" s="134"/>
      <c r="J7" s="133" t="str">
        <f>VLOOKUP($C7, 면접번호!$B$3:$Y$124, J$2, FALSE)</f>
        <v>수도권 IT 03</v>
      </c>
      <c r="K7" s="133" t="e">
        <f>VLOOKUP($C7, 면접번호!$B$3:$Y$124, K$2, FALSE)</f>
        <v>#REF!</v>
      </c>
    </row>
    <row r="8" spans="1:13" ht="37.9" customHeight="1">
      <c r="A8" s="151">
        <v>4</v>
      </c>
      <c r="B8" s="151" t="str">
        <f t="shared" si="0"/>
        <v>비수도권 IT 03</v>
      </c>
      <c r="C8" s="141" t="s">
        <v>698</v>
      </c>
      <c r="D8" s="133" t="str">
        <f>VLOOKUP($C8, 면접번호!$B$3:$Y$124, D$2, FALSE)</f>
        <v>일반전형 비수도권 IT</v>
      </c>
      <c r="E8" s="133" t="str">
        <f>VLOOKUP($C8, 면접번호!$B$3:$Y$124, E$2, FALSE)</f>
        <v>08:40</v>
      </c>
      <c r="F8" s="140" t="e">
        <f>VLOOKUP($C8, 면접번호!$B$3:$Y$124, F$2, FALSE)</f>
        <v>#REF!</v>
      </c>
      <c r="G8" s="133" t="e">
        <f>VLOOKUP($C8, 면접번호!$B$3:$Y$124, G$2, FALSE)</f>
        <v>#REF!</v>
      </c>
      <c r="H8" s="139" t="e">
        <f>VLOOKUP($C8, 면접번호!$B$3:$Y$124, H$2, FALSE)</f>
        <v>#REF!</v>
      </c>
      <c r="I8" s="134"/>
      <c r="J8" s="133" t="str">
        <f>VLOOKUP($C8, 면접번호!$B$3:$Y$124, J$2, FALSE)</f>
        <v>비수도권 IT 03</v>
      </c>
      <c r="K8" s="133" t="e">
        <f>VLOOKUP($C8, 면접번호!$B$3:$Y$124, K$2, FALSE)</f>
        <v>#REF!</v>
      </c>
    </row>
    <row r="9" spans="1:13" ht="37.9" customHeight="1">
      <c r="A9" s="151">
        <v>5</v>
      </c>
      <c r="B9" s="151" t="str">
        <f t="shared" si="0"/>
        <v>수도권 IT 02</v>
      </c>
      <c r="C9" s="141" t="s">
        <v>693</v>
      </c>
      <c r="D9" s="133" t="str">
        <f>VLOOKUP($C9, 면접번호!$B$3:$Y$124, D$2, FALSE)</f>
        <v>일반전형 수도권 IT</v>
      </c>
      <c r="E9" s="133" t="str">
        <f>VLOOKUP($C9, 면접번호!$B$3:$Y$124, E$2, FALSE)</f>
        <v>08:40</v>
      </c>
      <c r="F9" s="140" t="e">
        <f>VLOOKUP($C9, 면접번호!$B$3:$Y$124, F$2, FALSE)</f>
        <v>#REF!</v>
      </c>
      <c r="G9" s="133" t="e">
        <f>VLOOKUP($C9, 면접번호!$B$3:$Y$124, G$2, FALSE)</f>
        <v>#REF!</v>
      </c>
      <c r="H9" s="139" t="e">
        <f>VLOOKUP($C9, 면접번호!$B$3:$Y$124, H$2, FALSE)</f>
        <v>#REF!</v>
      </c>
      <c r="I9" s="134"/>
      <c r="J9" s="133" t="str">
        <f>VLOOKUP($C9, 면접번호!$B$3:$Y$124, J$2, FALSE)</f>
        <v>수도권 IT 02</v>
      </c>
      <c r="K9" s="133" t="e">
        <f>VLOOKUP($C9, 면접번호!$B$3:$Y$124, K$2, FALSE)</f>
        <v>#REF!</v>
      </c>
    </row>
    <row r="10" spans="1:13" ht="37.9" customHeight="1">
      <c r="A10" s="151">
        <v>6</v>
      </c>
      <c r="B10" s="151" t="str">
        <f t="shared" si="0"/>
        <v>비수도권 IT 02</v>
      </c>
      <c r="C10" s="141" t="s">
        <v>697</v>
      </c>
      <c r="D10" s="133" t="str">
        <f>VLOOKUP($C10, 면접번호!$B$3:$Y$124, D$2, FALSE)</f>
        <v>일반전형 비수도권 IT</v>
      </c>
      <c r="E10" s="133" t="str">
        <f>VLOOKUP($C10, 면접번호!$B$3:$Y$124, E$2, FALSE)</f>
        <v>08:40</v>
      </c>
      <c r="F10" s="140" t="e">
        <f>VLOOKUP($C10, 면접번호!$B$3:$Y$124, F$2, FALSE)</f>
        <v>#REF!</v>
      </c>
      <c r="G10" s="133" t="e">
        <f>VLOOKUP($C10, 면접번호!$B$3:$Y$124, G$2, FALSE)</f>
        <v>#REF!</v>
      </c>
      <c r="H10" s="139" t="e">
        <f>VLOOKUP($C10, 면접번호!$B$3:$Y$124, H$2, FALSE)</f>
        <v>#REF!</v>
      </c>
      <c r="I10" s="134"/>
      <c r="J10" s="133" t="str">
        <f>VLOOKUP($C10, 면접번호!$B$3:$Y$124, J$2, FALSE)</f>
        <v>비수도권 IT 02</v>
      </c>
      <c r="K10" s="133" t="e">
        <f>VLOOKUP($C10, 면접번호!$B$3:$Y$124, K$2, FALSE)</f>
        <v>#REF!</v>
      </c>
    </row>
    <row r="11" spans="1:13" ht="37.9" customHeight="1">
      <c r="A11" s="151">
        <v>7</v>
      </c>
      <c r="B11" s="151" t="str">
        <f t="shared" si="0"/>
        <v>수도권 IT 04</v>
      </c>
      <c r="C11" s="141" t="s">
        <v>695</v>
      </c>
      <c r="D11" s="133" t="str">
        <f>VLOOKUP($C11, 면접번호!$B$3:$Y$124, D$2, FALSE)</f>
        <v>일반전형 수도권 IT</v>
      </c>
      <c r="E11" s="133" t="str">
        <f>VLOOKUP($C11, 면접번호!$B$3:$Y$124, E$2, FALSE)</f>
        <v>08:40</v>
      </c>
      <c r="F11" s="140" t="e">
        <f>VLOOKUP($C11, 면접번호!$B$3:$Y$124, F$2, FALSE)</f>
        <v>#REF!</v>
      </c>
      <c r="G11" s="133" t="e">
        <f>VLOOKUP($C11, 면접번호!$B$3:$Y$124, G$2, FALSE)</f>
        <v>#REF!</v>
      </c>
      <c r="H11" s="139" t="e">
        <f>VLOOKUP($C11, 면접번호!$B$3:$Y$124, H$2, FALSE)</f>
        <v>#REF!</v>
      </c>
      <c r="I11" s="134"/>
      <c r="J11" s="133" t="str">
        <f>VLOOKUP($C11, 면접번호!$B$3:$Y$124, J$2, FALSE)</f>
        <v>수도권 IT 04</v>
      </c>
      <c r="K11" s="133" t="e">
        <f>VLOOKUP($C11, 면접번호!$B$3:$Y$124, K$2, FALSE)</f>
        <v>#REF!</v>
      </c>
    </row>
    <row r="12" spans="1:13" ht="37.9" customHeight="1">
      <c r="A12" s="151">
        <v>8</v>
      </c>
      <c r="B12" s="151" t="str">
        <f t="shared" si="0"/>
        <v>비수도권 IT 04</v>
      </c>
      <c r="C12" s="141" t="s">
        <v>699</v>
      </c>
      <c r="D12" s="133" t="str">
        <f>VLOOKUP($C12, 면접번호!$B$3:$Y$124, D$2, FALSE)</f>
        <v>일반전형 비수도권 IT</v>
      </c>
      <c r="E12" s="133" t="str">
        <f>VLOOKUP($C12, 면접번호!$B$3:$Y$124, E$2, FALSE)</f>
        <v>08:40</v>
      </c>
      <c r="F12" s="140" t="e">
        <f>VLOOKUP($C12, 면접번호!$B$3:$Y$124, F$2, FALSE)</f>
        <v>#REF!</v>
      </c>
      <c r="G12" s="133" t="e">
        <f>VLOOKUP($C12, 면접번호!$B$3:$Y$124, G$2, FALSE)</f>
        <v>#REF!</v>
      </c>
      <c r="H12" s="139" t="e">
        <f>VLOOKUP($C12, 면접번호!$B$3:$Y$124, H$2, FALSE)</f>
        <v>#REF!</v>
      </c>
      <c r="I12" s="134"/>
      <c r="J12" s="133" t="str">
        <f>VLOOKUP($C12, 면접번호!$B$3:$Y$124, J$2, FALSE)</f>
        <v>비수도권 IT 04</v>
      </c>
      <c r="K12" s="133" t="e">
        <f>VLOOKUP($C12, 면접번호!$B$3:$Y$124, K$2, FALSE)</f>
        <v>#REF!</v>
      </c>
    </row>
    <row r="13" spans="1:13" ht="37.9" customHeight="1">
      <c r="A13" s="151">
        <v>9</v>
      </c>
      <c r="B13" s="151" t="str">
        <f t="shared" si="0"/>
        <v>수도권 IT 05</v>
      </c>
      <c r="C13" s="141" t="s">
        <v>700</v>
      </c>
      <c r="D13" s="133" t="str">
        <f>VLOOKUP($C13, 면접번호!$B$3:$Y$124, D$2, FALSE)</f>
        <v>일반전형 수도권 IT</v>
      </c>
      <c r="E13" s="133" t="str">
        <f>VLOOKUP($C13, 면접번호!$B$3:$Y$124, E$2, FALSE)</f>
        <v>10:00</v>
      </c>
      <c r="F13" s="140" t="e">
        <f>VLOOKUP($C13, 면접번호!$B$3:$Y$124, F$2, FALSE)</f>
        <v>#REF!</v>
      </c>
      <c r="G13" s="133" t="e">
        <f>VLOOKUP($C13, 면접번호!$B$3:$Y$124, G$2, FALSE)</f>
        <v>#REF!</v>
      </c>
      <c r="H13" s="139" t="e">
        <f>VLOOKUP($C13, 면접번호!$B$3:$Y$124, H$2, FALSE)</f>
        <v>#REF!</v>
      </c>
      <c r="I13" s="134"/>
      <c r="J13" s="133" t="str">
        <f>VLOOKUP($C13, 면접번호!$B$3:$Y$124, J$2, FALSE)</f>
        <v>수도권 IT 05</v>
      </c>
      <c r="K13" s="133" t="e">
        <f>VLOOKUP($C13, 면접번호!$B$3:$Y$124, K$2, FALSE)</f>
        <v>#REF!</v>
      </c>
    </row>
    <row r="14" spans="1:13" ht="37.9" customHeight="1">
      <c r="A14" s="151">
        <v>10</v>
      </c>
      <c r="B14" s="151" t="str">
        <f t="shared" si="0"/>
        <v>비수도권 IT 05</v>
      </c>
      <c r="C14" s="141" t="s">
        <v>704</v>
      </c>
      <c r="D14" s="133" t="str">
        <f>VLOOKUP($C14, 면접번호!$B$3:$Y$124, D$2, FALSE)</f>
        <v>일반전형 비수도권 IT</v>
      </c>
      <c r="E14" s="133" t="str">
        <f>VLOOKUP($C14, 면접번호!$B$3:$Y$124, E$2, FALSE)</f>
        <v>10:00</v>
      </c>
      <c r="F14" s="140" t="e">
        <f>VLOOKUP($C14, 면접번호!$B$3:$Y$124, F$2, FALSE)</f>
        <v>#REF!</v>
      </c>
      <c r="G14" s="133" t="e">
        <f>VLOOKUP($C14, 면접번호!$B$3:$Y$124, G$2, FALSE)</f>
        <v>#REF!</v>
      </c>
      <c r="H14" s="139" t="e">
        <f>VLOOKUP($C14, 면접번호!$B$3:$Y$124, H$2, FALSE)</f>
        <v>#REF!</v>
      </c>
      <c r="I14" s="134"/>
      <c r="J14" s="133" t="str">
        <f>VLOOKUP($C14, 면접번호!$B$3:$Y$124, J$2, FALSE)</f>
        <v>비수도권 IT 05</v>
      </c>
      <c r="K14" s="133" t="e">
        <f>VLOOKUP($C14, 면접번호!$B$3:$Y$124, K$2, FALSE)</f>
        <v>#REF!</v>
      </c>
    </row>
    <row r="15" spans="1:13" ht="37.9" customHeight="1">
      <c r="A15" s="151">
        <v>11</v>
      </c>
      <c r="B15" s="151" t="str">
        <f t="shared" si="0"/>
        <v>수도권 IT 06</v>
      </c>
      <c r="C15" s="141" t="s">
        <v>701</v>
      </c>
      <c r="D15" s="133" t="str">
        <f>VLOOKUP($C15, 면접번호!$B$3:$Y$124, D$2, FALSE)</f>
        <v>일반전형 수도권 IT</v>
      </c>
      <c r="E15" s="133" t="str">
        <f>VLOOKUP($C15, 면접번호!$B$3:$Y$124, E$2, FALSE)</f>
        <v>10:00</v>
      </c>
      <c r="F15" s="140" t="e">
        <f>VLOOKUP($C15, 면접번호!$B$3:$Y$124, F$2, FALSE)</f>
        <v>#REF!</v>
      </c>
      <c r="G15" s="133" t="e">
        <f>VLOOKUP($C15, 면접번호!$B$3:$Y$124, G$2, FALSE)</f>
        <v>#REF!</v>
      </c>
      <c r="H15" s="139" t="e">
        <f>VLOOKUP($C15, 면접번호!$B$3:$Y$124, H$2, FALSE)</f>
        <v>#REF!</v>
      </c>
      <c r="I15" s="134"/>
      <c r="J15" s="133" t="str">
        <f>VLOOKUP($C15, 면접번호!$B$3:$Y$124, J$2, FALSE)</f>
        <v>수도권 IT 06</v>
      </c>
      <c r="K15" s="133" t="e">
        <f>VLOOKUP($C15, 면접번호!$B$3:$Y$124, K$2, FALSE)</f>
        <v>#REF!</v>
      </c>
    </row>
    <row r="16" spans="1:13" ht="37.9" customHeight="1">
      <c r="A16" s="151">
        <v>12</v>
      </c>
      <c r="B16" s="151" t="str">
        <f t="shared" si="0"/>
        <v>비수도권 IT 06</v>
      </c>
      <c r="C16" s="141" t="s">
        <v>705</v>
      </c>
      <c r="D16" s="133" t="str">
        <f>VLOOKUP($C16, 면접번호!$B$3:$Y$124, D$2, FALSE)</f>
        <v>일반전형 비수도권 IT</v>
      </c>
      <c r="E16" s="133" t="str">
        <f>VLOOKUP($C16, 면접번호!$B$3:$Y$124, E$2, FALSE)</f>
        <v>10:00</v>
      </c>
      <c r="F16" s="140" t="e">
        <f>VLOOKUP($C16, 면접번호!$B$3:$Y$124, F$2, FALSE)</f>
        <v>#REF!</v>
      </c>
      <c r="G16" s="133" t="e">
        <f>VLOOKUP($C16, 면접번호!$B$3:$Y$124, G$2, FALSE)</f>
        <v>#REF!</v>
      </c>
      <c r="H16" s="139" t="e">
        <f>VLOOKUP($C16, 면접번호!$B$3:$Y$124, H$2, FALSE)</f>
        <v>#REF!</v>
      </c>
      <c r="I16" s="134"/>
      <c r="J16" s="133" t="str">
        <f>VLOOKUP($C16, 면접번호!$B$3:$Y$124, J$2, FALSE)</f>
        <v>비수도권 IT 06</v>
      </c>
      <c r="K16" s="133" t="e">
        <f>VLOOKUP($C16, 면접번호!$B$3:$Y$124, K$2, FALSE)</f>
        <v>#REF!</v>
      </c>
    </row>
    <row r="17" spans="1:11" ht="37.9" customHeight="1">
      <c r="A17" s="151">
        <v>13</v>
      </c>
      <c r="B17" s="151" t="str">
        <f t="shared" si="0"/>
        <v>수도권 IT 08</v>
      </c>
      <c r="C17" s="141" t="s">
        <v>703</v>
      </c>
      <c r="D17" s="133" t="str">
        <f>VLOOKUP($C17, 면접번호!$B$3:$Y$124, D$2, FALSE)</f>
        <v>일반전형 수도권 IT</v>
      </c>
      <c r="E17" s="133" t="str">
        <f>VLOOKUP($C17, 면접번호!$B$3:$Y$124, E$2, FALSE)</f>
        <v>10:00</v>
      </c>
      <c r="F17" s="140" t="e">
        <f>VLOOKUP($C17, 면접번호!$B$3:$Y$124, F$2, FALSE)</f>
        <v>#REF!</v>
      </c>
      <c r="G17" s="133" t="e">
        <f>VLOOKUP($C17, 면접번호!$B$3:$Y$124, G$2, FALSE)</f>
        <v>#REF!</v>
      </c>
      <c r="H17" s="139" t="e">
        <f>VLOOKUP($C17, 면접번호!$B$3:$Y$124, H$2, FALSE)</f>
        <v>#REF!</v>
      </c>
      <c r="I17" s="134"/>
      <c r="J17" s="133" t="str">
        <f>VLOOKUP($C17, 면접번호!$B$3:$Y$124, J$2, FALSE)</f>
        <v>수도권 IT 08</v>
      </c>
      <c r="K17" s="133" t="e">
        <f>VLOOKUP($C17, 면접번호!$B$3:$Y$124, K$2, FALSE)</f>
        <v>#REF!</v>
      </c>
    </row>
    <row r="18" spans="1:11" ht="37.9" customHeight="1">
      <c r="A18" s="151">
        <v>14</v>
      </c>
      <c r="B18" s="151" t="str">
        <f t="shared" si="0"/>
        <v>비수도권 IT 08</v>
      </c>
      <c r="C18" s="141" t="s">
        <v>707</v>
      </c>
      <c r="D18" s="133" t="str">
        <f>VLOOKUP($C18, 면접번호!$B$3:$Y$124, D$2, FALSE)</f>
        <v>일반전형 비수도권 IT</v>
      </c>
      <c r="E18" s="133" t="str">
        <f>VLOOKUP($C18, 면접번호!$B$3:$Y$124, E$2, FALSE)</f>
        <v>10:00</v>
      </c>
      <c r="F18" s="140" t="e">
        <f>VLOOKUP($C18, 면접번호!$B$3:$Y$124, F$2, FALSE)</f>
        <v>#REF!</v>
      </c>
      <c r="G18" s="133" t="e">
        <f>VLOOKUP($C18, 면접번호!$B$3:$Y$124, G$2, FALSE)</f>
        <v>#REF!</v>
      </c>
      <c r="H18" s="139" t="e">
        <f>VLOOKUP($C18, 면접번호!$B$3:$Y$124, H$2, FALSE)</f>
        <v>#REF!</v>
      </c>
      <c r="I18" s="134"/>
      <c r="J18" s="133" t="str">
        <f>VLOOKUP($C18, 면접번호!$B$3:$Y$124, J$2, FALSE)</f>
        <v>비수도권 IT 08</v>
      </c>
      <c r="K18" s="133" t="e">
        <f>VLOOKUP($C18, 면접번호!$B$3:$Y$124, K$2, FALSE)</f>
        <v>#REF!</v>
      </c>
    </row>
    <row r="19" spans="1:11" ht="37.9" customHeight="1">
      <c r="A19" s="151">
        <v>15</v>
      </c>
      <c r="B19" s="151" t="str">
        <f t="shared" si="0"/>
        <v>수도권 IT 07</v>
      </c>
      <c r="C19" s="141" t="s">
        <v>702</v>
      </c>
      <c r="D19" s="133" t="str">
        <f>VLOOKUP($C19, 면접번호!$B$3:$Y$124, D$2, FALSE)</f>
        <v>일반전형 수도권 IT</v>
      </c>
      <c r="E19" s="133" t="str">
        <f>VLOOKUP($C19, 면접번호!$B$3:$Y$124, E$2, FALSE)</f>
        <v>10:00</v>
      </c>
      <c r="F19" s="140" t="e">
        <f>VLOOKUP($C19, 면접번호!$B$3:$Y$124, F$2, FALSE)</f>
        <v>#REF!</v>
      </c>
      <c r="G19" s="133" t="e">
        <f>VLOOKUP($C19, 면접번호!$B$3:$Y$124, G$2, FALSE)</f>
        <v>#REF!</v>
      </c>
      <c r="H19" s="139" t="e">
        <f>VLOOKUP($C19, 면접번호!$B$3:$Y$124, H$2, FALSE)</f>
        <v>#REF!</v>
      </c>
      <c r="I19" s="134"/>
      <c r="J19" s="133" t="str">
        <f>VLOOKUP($C19, 면접번호!$B$3:$Y$124, J$2, FALSE)</f>
        <v>수도권 IT 07</v>
      </c>
      <c r="K19" s="133" t="e">
        <f>VLOOKUP($C19, 면접번호!$B$3:$Y$124, K$2, FALSE)</f>
        <v>#REF!</v>
      </c>
    </row>
    <row r="20" spans="1:11" ht="37.9" customHeight="1">
      <c r="A20" s="151">
        <v>16</v>
      </c>
      <c r="B20" s="151" t="str">
        <f t="shared" si="0"/>
        <v>비수도권 IT 07</v>
      </c>
      <c r="C20" s="141" t="s">
        <v>706</v>
      </c>
      <c r="D20" s="133" t="str">
        <f>VLOOKUP($C20, 면접번호!$B$3:$Y$124, D$2, FALSE)</f>
        <v>일반전형 비수도권 IT</v>
      </c>
      <c r="E20" s="133" t="str">
        <f>VLOOKUP($C20, 면접번호!$B$3:$Y$124, E$2, FALSE)</f>
        <v>10:00</v>
      </c>
      <c r="F20" s="140" t="e">
        <f>VLOOKUP($C20, 면접번호!$B$3:$Y$124, F$2, FALSE)</f>
        <v>#REF!</v>
      </c>
      <c r="G20" s="133" t="e">
        <f>VLOOKUP($C20, 면접번호!$B$3:$Y$124, G$2, FALSE)</f>
        <v>#REF!</v>
      </c>
      <c r="H20" s="139" t="e">
        <f>VLOOKUP($C20, 면접번호!$B$3:$Y$124, H$2, FALSE)</f>
        <v>#REF!</v>
      </c>
      <c r="I20" s="134"/>
      <c r="J20" s="133" t="str">
        <f>VLOOKUP($C20, 면접번호!$B$3:$Y$124, J$2, FALSE)</f>
        <v>비수도권 IT 07</v>
      </c>
      <c r="K20" s="133" t="e">
        <f>VLOOKUP($C20, 면접번호!$B$3:$Y$124, K$2, FALSE)</f>
        <v>#REF!</v>
      </c>
    </row>
    <row r="21" spans="1:11" ht="37.9" customHeight="1">
      <c r="A21" s="151">
        <v>17</v>
      </c>
      <c r="B21" s="151" t="str">
        <f t="shared" si="0"/>
        <v>수도권 IT 09</v>
      </c>
      <c r="C21" s="141" t="s">
        <v>708</v>
      </c>
      <c r="D21" s="133" t="str">
        <f>VLOOKUP($C21, 면접번호!$B$3:$Y$124, D$2, FALSE)</f>
        <v>일반전형 수도권 IT</v>
      </c>
      <c r="E21" s="133" t="str">
        <f>VLOOKUP($C21, 면접번호!$B$3:$Y$124, E$2, FALSE)</f>
        <v>13:00</v>
      </c>
      <c r="F21" s="140" t="e">
        <f>VLOOKUP($C21, 면접번호!$B$3:$Y$124, F$2, FALSE)</f>
        <v>#REF!</v>
      </c>
      <c r="G21" s="133" t="e">
        <f>VLOOKUP($C21, 면접번호!$B$3:$Y$124, G$2, FALSE)</f>
        <v>#REF!</v>
      </c>
      <c r="H21" s="139" t="e">
        <f>VLOOKUP($C21, 면접번호!$B$3:$Y$124, H$2, FALSE)</f>
        <v>#REF!</v>
      </c>
      <c r="I21" s="133" t="s">
        <v>1065</v>
      </c>
      <c r="J21" s="133" t="str">
        <f>VLOOKUP($C21, 면접번호!$B$3:$Y$124, J$2, FALSE)</f>
        <v>수도권 IT 09</v>
      </c>
      <c r="K21" s="133" t="e">
        <f>VLOOKUP($C21, 면접번호!$B$3:$Y$124, K$2, FALSE)</f>
        <v>#REF!</v>
      </c>
    </row>
    <row r="22" spans="1:11" ht="37.9" customHeight="1">
      <c r="A22" s="151">
        <v>18</v>
      </c>
      <c r="B22" s="151" t="str">
        <f t="shared" si="0"/>
        <v>비수도권 IT 09</v>
      </c>
      <c r="C22" s="141" t="s">
        <v>711</v>
      </c>
      <c r="D22" s="133" t="str">
        <f>VLOOKUP($C22, 면접번호!$B$3:$Y$124, D$2, FALSE)</f>
        <v>일반전형 비수도권 IT</v>
      </c>
      <c r="E22" s="133" t="str">
        <f>VLOOKUP($C22, 면접번호!$B$3:$Y$124, E$2, FALSE)</f>
        <v>13:00</v>
      </c>
      <c r="F22" s="140" t="e">
        <f>VLOOKUP($C22, 면접번호!$B$3:$Y$124, F$2, FALSE)</f>
        <v>#REF!</v>
      </c>
      <c r="G22" s="133" t="e">
        <f>VLOOKUP($C22, 면접번호!$B$3:$Y$124, G$2, FALSE)</f>
        <v>#REF!</v>
      </c>
      <c r="H22" s="139" t="e">
        <f>VLOOKUP($C22, 면접번호!$B$3:$Y$124, H$2, FALSE)</f>
        <v>#REF!</v>
      </c>
      <c r="I22" s="134"/>
      <c r="J22" s="133" t="str">
        <f>VLOOKUP($C22, 면접번호!$B$3:$Y$124, J$2, FALSE)</f>
        <v>비수도권 IT 09</v>
      </c>
      <c r="K22" s="133" t="e">
        <f>VLOOKUP($C22, 면접번호!$B$3:$Y$124, K$2, FALSE)</f>
        <v>#REF!</v>
      </c>
    </row>
    <row r="23" spans="1:11" ht="37.9" customHeight="1">
      <c r="A23" s="151">
        <v>19</v>
      </c>
      <c r="B23" s="151" t="str">
        <f t="shared" si="0"/>
        <v>수도권 IT 11</v>
      </c>
      <c r="C23" s="141" t="s">
        <v>710</v>
      </c>
      <c r="D23" s="133" t="str">
        <f>VLOOKUP($C23, 면접번호!$B$3:$Y$124, D$2, FALSE)</f>
        <v>일반전형 수도권 IT</v>
      </c>
      <c r="E23" s="133" t="str">
        <f>VLOOKUP($C23, 면접번호!$B$3:$Y$124, E$2, FALSE)</f>
        <v>13:00</v>
      </c>
      <c r="F23" s="140" t="e">
        <f>VLOOKUP($C23, 면접번호!$B$3:$Y$124, F$2, FALSE)</f>
        <v>#REF!</v>
      </c>
      <c r="G23" s="133" t="e">
        <f>VLOOKUP($C23, 면접번호!$B$3:$Y$124, G$2, FALSE)</f>
        <v>#REF!</v>
      </c>
      <c r="H23" s="139" t="e">
        <f>VLOOKUP($C23, 면접번호!$B$3:$Y$124, H$2, FALSE)</f>
        <v>#REF!</v>
      </c>
      <c r="I23" s="134"/>
      <c r="J23" s="133" t="str">
        <f>VLOOKUP($C23, 면접번호!$B$3:$Y$124, J$2, FALSE)</f>
        <v>수도권 IT 11</v>
      </c>
      <c r="K23" s="133" t="e">
        <f>VLOOKUP($C23, 면접번호!$B$3:$Y$124, K$2, FALSE)</f>
        <v>#REF!</v>
      </c>
    </row>
    <row r="24" spans="1:11" ht="37.9" customHeight="1">
      <c r="A24" s="151">
        <v>20</v>
      </c>
      <c r="B24" s="151" t="str">
        <f t="shared" si="0"/>
        <v>비수도권 IT 11</v>
      </c>
      <c r="C24" s="141" t="s">
        <v>713</v>
      </c>
      <c r="D24" s="133" t="str">
        <f>VLOOKUP($C24, 면접번호!$B$3:$Y$124, D$2, FALSE)</f>
        <v>일반전형 비수도권 IT</v>
      </c>
      <c r="E24" s="133" t="str">
        <f>VLOOKUP($C24, 면접번호!$B$3:$Y$124, E$2, FALSE)</f>
        <v>13:00</v>
      </c>
      <c r="F24" s="140" t="e">
        <f>VLOOKUP($C24, 면접번호!$B$3:$Y$124, F$2, FALSE)</f>
        <v>#REF!</v>
      </c>
      <c r="G24" s="133" t="e">
        <f>VLOOKUP($C24, 면접번호!$B$3:$Y$124, G$2, FALSE)</f>
        <v>#REF!</v>
      </c>
      <c r="H24" s="139" t="e">
        <f>VLOOKUP($C24, 면접번호!$B$3:$Y$124, H$2, FALSE)</f>
        <v>#REF!</v>
      </c>
      <c r="I24" s="134"/>
      <c r="J24" s="133" t="str">
        <f>VLOOKUP($C24, 면접번호!$B$3:$Y$124, J$2, FALSE)</f>
        <v>비수도권 IT 11</v>
      </c>
      <c r="K24" s="133" t="e">
        <f>VLOOKUP($C24, 면접번호!$B$3:$Y$124, K$2, FALSE)</f>
        <v>#REF!</v>
      </c>
    </row>
    <row r="25" spans="1:11" ht="37.9" customHeight="1">
      <c r="A25" s="151">
        <v>21</v>
      </c>
      <c r="B25" s="151" t="str">
        <f t="shared" si="0"/>
        <v>수도권 IT 10</v>
      </c>
      <c r="C25" s="141" t="s">
        <v>709</v>
      </c>
      <c r="D25" s="133" t="str">
        <f>VLOOKUP($C25, 면접번호!$B$3:$Y$124, D$2, FALSE)</f>
        <v>일반전형 수도권 IT</v>
      </c>
      <c r="E25" s="133" t="str">
        <f>VLOOKUP($C25, 면접번호!$B$3:$Y$124, E$2, FALSE)</f>
        <v>13:00</v>
      </c>
      <c r="F25" s="140" t="e">
        <f>VLOOKUP($C25, 면접번호!$B$3:$Y$124, F$2, FALSE)</f>
        <v>#REF!</v>
      </c>
      <c r="G25" s="133" t="e">
        <f>VLOOKUP($C25, 면접번호!$B$3:$Y$124, G$2, FALSE)</f>
        <v>#REF!</v>
      </c>
      <c r="H25" s="139" t="e">
        <f>VLOOKUP($C25, 면접번호!$B$3:$Y$124, H$2, FALSE)</f>
        <v>#REF!</v>
      </c>
      <c r="I25" s="134"/>
      <c r="J25" s="133" t="str">
        <f>VLOOKUP($C25, 면접번호!$B$3:$Y$124, J$2, FALSE)</f>
        <v>수도권 IT 10</v>
      </c>
      <c r="K25" s="133" t="e">
        <f>VLOOKUP($C25, 면접번호!$B$3:$Y$124, K$2, FALSE)</f>
        <v>#REF!</v>
      </c>
    </row>
    <row r="26" spans="1:11" ht="37.9" customHeight="1">
      <c r="A26" s="151">
        <v>22</v>
      </c>
      <c r="B26" s="151" t="str">
        <f t="shared" si="0"/>
        <v>비수도권 IT 10</v>
      </c>
      <c r="C26" s="141" t="s">
        <v>712</v>
      </c>
      <c r="D26" s="133" t="str">
        <f>VLOOKUP($C26, 면접번호!$B$3:$Y$124, D$2, FALSE)</f>
        <v>일반전형 비수도권 IT</v>
      </c>
      <c r="E26" s="133" t="str">
        <f>VLOOKUP($C26, 면접번호!$B$3:$Y$124, E$2, FALSE)</f>
        <v>13:00</v>
      </c>
      <c r="F26" s="140" t="e">
        <f>VLOOKUP($C26, 면접번호!$B$3:$Y$124, F$2, FALSE)</f>
        <v>#REF!</v>
      </c>
      <c r="G26" s="133" t="e">
        <f>VLOOKUP($C26, 면접번호!$B$3:$Y$124, G$2, FALSE)</f>
        <v>#REF!</v>
      </c>
      <c r="H26" s="139" t="e">
        <f>VLOOKUP($C26, 면접번호!$B$3:$Y$124, H$2, FALSE)</f>
        <v>#REF!</v>
      </c>
      <c r="I26" s="134"/>
      <c r="J26" s="133" t="str">
        <f>VLOOKUP($C26, 면접번호!$B$3:$Y$124, J$2, FALSE)</f>
        <v>비수도권 IT 10</v>
      </c>
      <c r="K26" s="133" t="e">
        <f>VLOOKUP($C26, 면접번호!$B$3:$Y$124, K$2, FALSE)</f>
        <v>#REF!</v>
      </c>
    </row>
    <row r="27" spans="1:11" ht="37.9" customHeight="1">
      <c r="A27" s="151">
        <v>23</v>
      </c>
      <c r="B27" s="151" t="str">
        <f t="shared" si="0"/>
        <v>비수도권 IT 12</v>
      </c>
      <c r="C27" s="141" t="s">
        <v>714</v>
      </c>
      <c r="D27" s="133" t="str">
        <f>VLOOKUP($C27, 면접번호!$B$3:$Y$124, D$2, FALSE)</f>
        <v>일반전형 비수도권 IT</v>
      </c>
      <c r="E27" s="133" t="str">
        <f>VLOOKUP($C27, 면접번호!$B$3:$Y$124, E$2, FALSE)</f>
        <v>13:00</v>
      </c>
      <c r="F27" s="140" t="e">
        <f>VLOOKUP($C27, 면접번호!$B$3:$Y$124, F$2, FALSE)</f>
        <v>#REF!</v>
      </c>
      <c r="G27" s="133" t="e">
        <f>VLOOKUP($C27, 면접번호!$B$3:$Y$124, G$2, FALSE)</f>
        <v>#REF!</v>
      </c>
      <c r="H27" s="139" t="e">
        <f>VLOOKUP($C27, 면접번호!$B$3:$Y$124, H$2, FALSE)</f>
        <v>#REF!</v>
      </c>
      <c r="I27" s="134"/>
      <c r="J27" s="133" t="str">
        <f>VLOOKUP($C27, 면접번호!$B$3:$Y$124, J$2, FALSE)</f>
        <v>비수도권 IT 12</v>
      </c>
      <c r="K27" s="133" t="e">
        <f>VLOOKUP($C27, 면접번호!$B$3:$Y$124, K$2, FALSE)</f>
        <v>#REF!</v>
      </c>
    </row>
    <row r="28" spans="1:11" ht="37.9" customHeight="1">
      <c r="A28" s="151">
        <v>24</v>
      </c>
      <c r="B28" s="151" t="str">
        <f t="shared" si="0"/>
        <v>고교IT 01</v>
      </c>
      <c r="C28" s="141" t="s">
        <v>719</v>
      </c>
      <c r="D28" s="133" t="str">
        <f>VLOOKUP($C28, 면접번호!$B$3:$Y$124, D$2, FALSE)</f>
        <v>고교전형 IT</v>
      </c>
      <c r="E28" s="133" t="str">
        <f>VLOOKUP($C28, 면접번호!$B$3:$Y$124, E$2, FALSE)</f>
        <v>14:25</v>
      </c>
      <c r="F28" s="140" t="e">
        <f>VLOOKUP($C28, 면접번호!$B$3:$Y$124, F$2, FALSE)</f>
        <v>#REF!</v>
      </c>
      <c r="G28" s="133" t="e">
        <f>VLOOKUP($C28, 면접번호!$B$3:$Y$124, G$2, FALSE)</f>
        <v>#REF!</v>
      </c>
      <c r="H28" s="139" t="e">
        <f>VLOOKUP($C28, 면접번호!$B$3:$Y$124, H$2, FALSE)</f>
        <v>#REF!</v>
      </c>
      <c r="I28" s="134"/>
      <c r="J28" s="133" t="str">
        <f>VLOOKUP($C28, 면접번호!$B$3:$Y$124, J$2, FALSE)</f>
        <v>고교IT 01</v>
      </c>
      <c r="K28" s="133" t="e">
        <f>VLOOKUP($C28, 면접번호!$B$3:$Y$124, K$2, FALSE)</f>
        <v>#REF!</v>
      </c>
    </row>
    <row r="29" spans="1:11" ht="37.9" customHeight="1">
      <c r="A29" s="151">
        <v>25</v>
      </c>
      <c r="B29" s="151" t="str">
        <f t="shared" si="0"/>
        <v>비수도권 IT 13</v>
      </c>
      <c r="C29" s="141" t="s">
        <v>715</v>
      </c>
      <c r="D29" s="133" t="str">
        <f>VLOOKUP($C29, 면접번호!$B$3:$Y$124, D$2, FALSE)</f>
        <v>일반전형 비수도권 IT</v>
      </c>
      <c r="E29" s="133" t="str">
        <f>VLOOKUP($C29, 면접번호!$B$3:$Y$124, E$2, FALSE)</f>
        <v>14:25</v>
      </c>
      <c r="F29" s="140" t="e">
        <f>VLOOKUP($C29, 면접번호!$B$3:$Y$124, F$2, FALSE)</f>
        <v>#REF!</v>
      </c>
      <c r="G29" s="133" t="e">
        <f>VLOOKUP($C29, 면접번호!$B$3:$Y$124, G$2, FALSE)</f>
        <v>#REF!</v>
      </c>
      <c r="H29" s="139" t="e">
        <f>VLOOKUP($C29, 면접번호!$B$3:$Y$124, H$2, FALSE)</f>
        <v>#REF!</v>
      </c>
      <c r="I29" s="134"/>
      <c r="J29" s="133" t="str">
        <f>VLOOKUP($C29, 면접번호!$B$3:$Y$124, J$2, FALSE)</f>
        <v>비수도권 IT 13</v>
      </c>
      <c r="K29" s="133" t="e">
        <f>VLOOKUP($C29, 면접번호!$B$3:$Y$124, K$2, FALSE)</f>
        <v>#REF!</v>
      </c>
    </row>
    <row r="30" spans="1:11" ht="37.9" customHeight="1">
      <c r="A30" s="151">
        <v>26</v>
      </c>
      <c r="B30" s="151" t="str">
        <f t="shared" si="0"/>
        <v>고교IT 02</v>
      </c>
      <c r="C30" s="141" t="s">
        <v>810</v>
      </c>
      <c r="D30" s="133" t="str">
        <f>VLOOKUP($C30, 면접번호!$B$3:$Y$124, D$2, FALSE)</f>
        <v>고교전형 IT</v>
      </c>
      <c r="E30" s="133" t="str">
        <f>VLOOKUP($C30, 면접번호!$B$3:$Y$124, E$2, FALSE)</f>
        <v>14:25</v>
      </c>
      <c r="F30" s="140" t="e">
        <f>VLOOKUP($C30, 면접번호!$B$3:$Y$124, F$2, FALSE)</f>
        <v>#REF!</v>
      </c>
      <c r="G30" s="133" t="e">
        <f>VLOOKUP($C30, 면접번호!$B$3:$Y$124, G$2, FALSE)</f>
        <v>#REF!</v>
      </c>
      <c r="H30" s="139" t="e">
        <f>VLOOKUP($C30, 면접번호!$B$3:$Y$124, H$2, FALSE)</f>
        <v>#REF!</v>
      </c>
      <c r="I30" s="134"/>
      <c r="J30" s="133" t="str">
        <f>VLOOKUP($C30, 면접번호!$B$3:$Y$124, J$2, FALSE)</f>
        <v>고교IT 02</v>
      </c>
      <c r="K30" s="133" t="e">
        <f>VLOOKUP($C30, 면접번호!$B$3:$Y$124, K$2, FALSE)</f>
        <v>#REF!</v>
      </c>
    </row>
    <row r="31" spans="1:11" ht="37.9" customHeight="1">
      <c r="A31" s="151">
        <v>27</v>
      </c>
      <c r="B31" s="151" t="str">
        <f t="shared" si="0"/>
        <v>비수도권 IT 14</v>
      </c>
      <c r="C31" s="141" t="s">
        <v>716</v>
      </c>
      <c r="D31" s="133" t="str">
        <f>VLOOKUP($C31, 면접번호!$B$3:$Y$124, D$2, FALSE)</f>
        <v>일반전형 비수도권 IT</v>
      </c>
      <c r="E31" s="133" t="str">
        <f>VLOOKUP($C31, 면접번호!$B$3:$Y$124, E$2, FALSE)</f>
        <v>14:25</v>
      </c>
      <c r="F31" s="140" t="e">
        <f>VLOOKUP($C31, 면접번호!$B$3:$Y$124, F$2, FALSE)</f>
        <v>#REF!</v>
      </c>
      <c r="G31" s="133" t="e">
        <f>VLOOKUP($C31, 면접번호!$B$3:$Y$124, G$2, FALSE)</f>
        <v>#REF!</v>
      </c>
      <c r="H31" s="139" t="e">
        <f>VLOOKUP($C31, 면접번호!$B$3:$Y$124, H$2, FALSE)</f>
        <v>#REF!</v>
      </c>
      <c r="I31" s="134"/>
      <c r="J31" s="133" t="str">
        <f>VLOOKUP($C31, 면접번호!$B$3:$Y$124, J$2, FALSE)</f>
        <v>비수도권 IT 14</v>
      </c>
      <c r="K31" s="133" t="e">
        <f>VLOOKUP($C31, 면접번호!$B$3:$Y$124, K$2, FALSE)</f>
        <v>#REF!</v>
      </c>
    </row>
    <row r="32" spans="1:11" ht="37.9" customHeight="1">
      <c r="A32" s="151">
        <v>28</v>
      </c>
      <c r="B32" s="151" t="str">
        <f t="shared" si="0"/>
        <v>고교IT 04</v>
      </c>
      <c r="C32" s="141" t="s">
        <v>812</v>
      </c>
      <c r="D32" s="133" t="str">
        <f>VLOOKUP($C32, 면접번호!$B$3:$Y$124, D$2, FALSE)</f>
        <v>고교전형 IT</v>
      </c>
      <c r="E32" s="133" t="str">
        <f>VLOOKUP($C32, 면접번호!$B$3:$Y$124, E$2, FALSE)</f>
        <v>14:25</v>
      </c>
      <c r="F32" s="140" t="e">
        <f>VLOOKUP($C32, 면접번호!$B$3:$Y$124, F$2, FALSE)</f>
        <v>#REF!</v>
      </c>
      <c r="G32" s="133" t="e">
        <f>VLOOKUP($C32, 면접번호!$B$3:$Y$124, G$2, FALSE)</f>
        <v>#REF!</v>
      </c>
      <c r="H32" s="139" t="e">
        <f>VLOOKUP($C32, 면접번호!$B$3:$Y$124, H$2, FALSE)</f>
        <v>#REF!</v>
      </c>
      <c r="I32" s="134"/>
      <c r="J32" s="133" t="str">
        <f>VLOOKUP($C32, 면접번호!$B$3:$Y$124, J$2, FALSE)</f>
        <v>고교IT 04</v>
      </c>
      <c r="K32" s="133" t="e">
        <f>VLOOKUP($C32, 면접번호!$B$3:$Y$124, K$2, FALSE)</f>
        <v>#REF!</v>
      </c>
    </row>
    <row r="33" spans="1:11" ht="37.9" customHeight="1">
      <c r="A33" s="151">
        <v>29</v>
      </c>
      <c r="B33" s="151" t="str">
        <f t="shared" si="0"/>
        <v>비수도권 IT 16</v>
      </c>
      <c r="C33" s="141" t="s">
        <v>718</v>
      </c>
      <c r="D33" s="133" t="str">
        <f>VLOOKUP($C33, 면접번호!$B$3:$Y$124, D$2, FALSE)</f>
        <v>일반전형 비수도권 IT</v>
      </c>
      <c r="E33" s="133" t="str">
        <f>VLOOKUP($C33, 면접번호!$B$3:$Y$124, E$2, FALSE)</f>
        <v>14:25</v>
      </c>
      <c r="F33" s="140" t="e">
        <f>VLOOKUP($C33, 면접번호!$B$3:$Y$124, F$2, FALSE)</f>
        <v>#REF!</v>
      </c>
      <c r="G33" s="133" t="e">
        <f>VLOOKUP($C33, 면접번호!$B$3:$Y$124, G$2, FALSE)</f>
        <v>#REF!</v>
      </c>
      <c r="H33" s="139" t="e">
        <f>VLOOKUP($C33, 면접번호!$B$3:$Y$124, H$2, FALSE)</f>
        <v>#REF!</v>
      </c>
      <c r="I33" s="134"/>
      <c r="J33" s="133" t="str">
        <f>VLOOKUP($C33, 면접번호!$B$3:$Y$124, J$2, FALSE)</f>
        <v>비수도권 IT 16</v>
      </c>
      <c r="K33" s="133" t="e">
        <f>VLOOKUP($C33, 면접번호!$B$3:$Y$124, K$2, FALSE)</f>
        <v>#REF!</v>
      </c>
    </row>
    <row r="34" spans="1:11" ht="37.9" customHeight="1">
      <c r="A34" s="151">
        <v>30</v>
      </c>
      <c r="B34" s="151" t="str">
        <f t="shared" si="0"/>
        <v>고교IT 03</v>
      </c>
      <c r="C34" s="141" t="s">
        <v>811</v>
      </c>
      <c r="D34" s="133" t="str">
        <f>VLOOKUP($C34, 면접번호!$B$3:$Y$124, D$2, FALSE)</f>
        <v>고교전형 IT</v>
      </c>
      <c r="E34" s="133" t="str">
        <f>VLOOKUP($C34, 면접번호!$B$3:$Y$124, E$2, FALSE)</f>
        <v>14:25</v>
      </c>
      <c r="F34" s="140" t="e">
        <f>VLOOKUP($C34, 면접번호!$B$3:$Y$124, F$2, FALSE)</f>
        <v>#REF!</v>
      </c>
      <c r="G34" s="133" t="e">
        <f>VLOOKUP($C34, 면접번호!$B$3:$Y$124, G$2, FALSE)</f>
        <v>#REF!</v>
      </c>
      <c r="H34" s="139" t="e">
        <f>VLOOKUP($C34, 면접번호!$B$3:$Y$124, H$2, FALSE)</f>
        <v>#REF!</v>
      </c>
      <c r="I34" s="134"/>
      <c r="J34" s="133" t="str">
        <f>VLOOKUP($C34, 면접번호!$B$3:$Y$124, J$2, FALSE)</f>
        <v>고교IT 03</v>
      </c>
      <c r="K34" s="133" t="e">
        <f>VLOOKUP($C34, 면접번호!$B$3:$Y$124, K$2, FALSE)</f>
        <v>#REF!</v>
      </c>
    </row>
    <row r="35" spans="1:11" ht="37.9" customHeight="1">
      <c r="A35" s="151">
        <v>31</v>
      </c>
      <c r="B35" s="151" t="str">
        <f t="shared" si="0"/>
        <v>비수도권 IT 15</v>
      </c>
      <c r="C35" s="141" t="s">
        <v>717</v>
      </c>
      <c r="D35" s="133" t="str">
        <f>VLOOKUP($C35, 면접번호!$B$3:$Y$124, D$2, FALSE)</f>
        <v>일반전형 비수도권 IT</v>
      </c>
      <c r="E35" s="133" t="str">
        <f>VLOOKUP($C35, 면접번호!$B$3:$Y$124, E$2, FALSE)</f>
        <v>14:25</v>
      </c>
      <c r="F35" s="140" t="e">
        <f>VLOOKUP($C35, 면접번호!$B$3:$Y$124, F$2, FALSE)</f>
        <v>#REF!</v>
      </c>
      <c r="G35" s="133" t="e">
        <f>VLOOKUP($C35, 면접번호!$B$3:$Y$124, G$2, FALSE)</f>
        <v>#REF!</v>
      </c>
      <c r="H35" s="139" t="e">
        <f>VLOOKUP($C35, 면접번호!$B$3:$Y$124, H$2, FALSE)</f>
        <v>#REF!</v>
      </c>
      <c r="I35" s="134"/>
      <c r="J35" s="133" t="str">
        <f>VLOOKUP($C35, 면접번호!$B$3:$Y$124, J$2, FALSE)</f>
        <v>비수도권 IT 15</v>
      </c>
      <c r="K35" s="133" t="e">
        <f>VLOOKUP($C35, 면접번호!$B$3:$Y$124, K$2, FALSE)</f>
        <v>#REF!</v>
      </c>
    </row>
    <row r="36" spans="1:11" ht="37.9" customHeight="1">
      <c r="A36" s="151">
        <v>32</v>
      </c>
      <c r="B36" s="151" t="str">
        <f t="shared" si="0"/>
        <v>고교IT 05</v>
      </c>
      <c r="C36" s="141" t="s">
        <v>813</v>
      </c>
      <c r="D36" s="133" t="str">
        <f>VLOOKUP($C36, 면접번호!$B$3:$Y$124, D$2, FALSE)</f>
        <v>고교전형 IT</v>
      </c>
      <c r="E36" s="133" t="str">
        <f>VLOOKUP($C36, 면접번호!$B$3:$Y$124, E$2, FALSE)</f>
        <v>14:25</v>
      </c>
      <c r="F36" s="140" t="e">
        <f>VLOOKUP($C36, 면접번호!$B$3:$Y$124, F$2, FALSE)</f>
        <v>#REF!</v>
      </c>
      <c r="G36" s="133" t="e">
        <f>VLOOKUP($C36, 면접번호!$B$3:$Y$124, G$2, FALSE)</f>
        <v>#REF!</v>
      </c>
      <c r="H36" s="139" t="e">
        <f>VLOOKUP($C36, 면접번호!$B$3:$Y$124, H$2, FALSE)</f>
        <v>#REF!</v>
      </c>
      <c r="I36" s="134"/>
      <c r="J36" s="133" t="str">
        <f>VLOOKUP($C36, 면접번호!$B$3:$Y$124, J$2, FALSE)</f>
        <v>고교IT 05</v>
      </c>
      <c r="K36" s="133" t="e">
        <f>VLOOKUP($C36, 면접번호!$B$3:$Y$124, K$2, FALSE)</f>
        <v>#REF!</v>
      </c>
    </row>
    <row r="37" spans="1:11" ht="37.9" customHeight="1">
      <c r="A37" s="151">
        <v>33</v>
      </c>
      <c r="B37" s="151" t="str">
        <f t="shared" ref="B37:B68" si="1">J37</f>
        <v>비수도권 IT 17</v>
      </c>
      <c r="C37" s="141" t="s">
        <v>720</v>
      </c>
      <c r="D37" s="133" t="str">
        <f>VLOOKUP($C37, 면접번호!$B$3:$Y$124, D$2, FALSE)</f>
        <v>일반전형 비수도권 IT</v>
      </c>
      <c r="E37" s="133" t="str">
        <f>VLOOKUP($C37, 면접번호!$B$3:$Y$124, E$2, FALSE)</f>
        <v>15:50</v>
      </c>
      <c r="F37" s="140" t="e">
        <f>VLOOKUP($C37, 면접번호!$B$3:$Y$124, F$2, FALSE)</f>
        <v>#REF!</v>
      </c>
      <c r="G37" s="133" t="e">
        <f>VLOOKUP($C37, 면접번호!$B$3:$Y$124, G$2, FALSE)</f>
        <v>#REF!</v>
      </c>
      <c r="H37" s="139" t="e">
        <f>VLOOKUP($C37, 면접번호!$B$3:$Y$124, H$2, FALSE)</f>
        <v>#REF!</v>
      </c>
      <c r="I37" s="134"/>
      <c r="J37" s="133" t="str">
        <f>VLOOKUP($C37, 면접번호!$B$3:$Y$124, J$2, FALSE)</f>
        <v>비수도권 IT 17</v>
      </c>
      <c r="K37" s="133" t="e">
        <f>VLOOKUP($C37, 면접번호!$B$3:$Y$124, K$2, FALSE)</f>
        <v>#REF!</v>
      </c>
    </row>
    <row r="38" spans="1:11" ht="37.9" customHeight="1">
      <c r="A38" s="151">
        <v>34</v>
      </c>
      <c r="B38" s="151" t="str">
        <f t="shared" si="1"/>
        <v>비수도권 IT 18</v>
      </c>
      <c r="C38" s="141" t="s">
        <v>721</v>
      </c>
      <c r="D38" s="133" t="str">
        <f>VLOOKUP($C38, 면접번호!$B$3:$Y$124, D$2, FALSE)</f>
        <v>일반전형 비수도권 IT</v>
      </c>
      <c r="E38" s="133" t="str">
        <f>VLOOKUP($C38, 면접번호!$B$3:$Y$124, E$2, FALSE)</f>
        <v>15:50</v>
      </c>
      <c r="F38" s="140" t="e">
        <f>VLOOKUP($C38, 면접번호!$B$3:$Y$124, F$2, FALSE)</f>
        <v>#REF!</v>
      </c>
      <c r="G38" s="133" t="e">
        <f>VLOOKUP($C38, 면접번호!$B$3:$Y$124, G$2, FALSE)</f>
        <v>#REF!</v>
      </c>
      <c r="H38" s="139" t="e">
        <f>VLOOKUP($C38, 면접번호!$B$3:$Y$124, H$2, FALSE)</f>
        <v>#REF!</v>
      </c>
      <c r="I38" s="134"/>
      <c r="J38" s="133" t="str">
        <f>VLOOKUP($C38, 면접번호!$B$3:$Y$124, J$2, FALSE)</f>
        <v>비수도권 IT 18</v>
      </c>
      <c r="K38" s="133" t="e">
        <f>VLOOKUP($C38, 면접번호!$B$3:$Y$124, K$2, FALSE)</f>
        <v>#REF!</v>
      </c>
    </row>
    <row r="39" spans="1:11" ht="37.9" customHeight="1">
      <c r="A39" s="151">
        <v>1</v>
      </c>
      <c r="B39" s="151" t="str">
        <f t="shared" si="1"/>
        <v>수도권 경영 01</v>
      </c>
      <c r="C39" s="141" t="s">
        <v>722</v>
      </c>
      <c r="D39" s="133" t="str">
        <f>VLOOKUP($C39, 면접번호!$B$3:$Y$124, D$2, FALSE)</f>
        <v>일반전형 수도권 행정</v>
      </c>
      <c r="E39" s="133" t="str">
        <f>VLOOKUP($C39, 면접번호!$B$3:$Y$124, E$2, FALSE)</f>
        <v>08:40</v>
      </c>
      <c r="F39" s="140" t="e">
        <f>VLOOKUP($C39, 면접번호!$B$3:$Y$124, F$2, FALSE)</f>
        <v>#REF!</v>
      </c>
      <c r="G39" s="133" t="e">
        <f>VLOOKUP($C39, 면접번호!$B$3:$Y$124, G$2, FALSE)</f>
        <v>#REF!</v>
      </c>
      <c r="H39" s="139" t="e">
        <f>VLOOKUP($C39, 면접번호!$B$3:$Y$124, H$2, FALSE)</f>
        <v>#REF!</v>
      </c>
      <c r="I39" s="134"/>
      <c r="J39" s="133" t="str">
        <f>VLOOKUP($C39, 면접번호!$B$3:$Y$124, J$2, FALSE)</f>
        <v>수도권 경영 01</v>
      </c>
      <c r="K39" s="133" t="e">
        <f>VLOOKUP($C39, 면접번호!$B$3:$Y$124, K$2, FALSE)</f>
        <v>#REF!</v>
      </c>
    </row>
    <row r="40" spans="1:11" ht="37.9" customHeight="1">
      <c r="A40" s="151">
        <v>2</v>
      </c>
      <c r="B40" s="151" t="str">
        <f t="shared" si="1"/>
        <v>비수도권 경영 01</v>
      </c>
      <c r="C40" s="141" t="s">
        <v>726</v>
      </c>
      <c r="D40" s="133" t="str">
        <f>VLOOKUP($C40, 면접번호!$B$3:$Y$124, D$2, FALSE)</f>
        <v>일반전형 비수도권 행정</v>
      </c>
      <c r="E40" s="133" t="str">
        <f>VLOOKUP($C40, 면접번호!$B$3:$Y$124, E$2, FALSE)</f>
        <v>08:40</v>
      </c>
      <c r="F40" s="140" t="e">
        <f>VLOOKUP($C40, 면접번호!$B$3:$Y$124, F$2, FALSE)</f>
        <v>#REF!</v>
      </c>
      <c r="G40" s="133" t="e">
        <f>VLOOKUP($C40, 면접번호!$B$3:$Y$124, G$2, FALSE)</f>
        <v>#REF!</v>
      </c>
      <c r="H40" s="139" t="e">
        <f>VLOOKUP($C40, 면접번호!$B$3:$Y$124, H$2, FALSE)</f>
        <v>#REF!</v>
      </c>
      <c r="I40" s="134"/>
      <c r="J40" s="133" t="str">
        <f>VLOOKUP($C40, 면접번호!$B$3:$Y$124, J$2, FALSE)</f>
        <v>비수도권 경영 01</v>
      </c>
      <c r="K40" s="133" t="e">
        <f>VLOOKUP($C40, 면접번호!$B$3:$Y$124, K$2, FALSE)</f>
        <v>#REF!</v>
      </c>
    </row>
    <row r="41" spans="1:11" ht="37.9" customHeight="1">
      <c r="A41" s="151">
        <v>3</v>
      </c>
      <c r="B41" s="151" t="str">
        <f t="shared" si="1"/>
        <v>수도권 경영 03</v>
      </c>
      <c r="C41" s="141" t="s">
        <v>724</v>
      </c>
      <c r="D41" s="133" t="str">
        <f>VLOOKUP($C41, 면접번호!$B$3:$Y$124, D$2, FALSE)</f>
        <v>일반전형 수도권 행정</v>
      </c>
      <c r="E41" s="133" t="str">
        <f>VLOOKUP($C41, 면접번호!$B$3:$Y$124, E$2, FALSE)</f>
        <v>08:40</v>
      </c>
      <c r="F41" s="140" t="e">
        <f>VLOOKUP($C41, 면접번호!$B$3:$Y$124, F$2, FALSE)</f>
        <v>#REF!</v>
      </c>
      <c r="G41" s="133" t="e">
        <f>VLOOKUP($C41, 면접번호!$B$3:$Y$124, G$2, FALSE)</f>
        <v>#REF!</v>
      </c>
      <c r="H41" s="139" t="e">
        <f>VLOOKUP($C41, 면접번호!$B$3:$Y$124, H$2, FALSE)</f>
        <v>#REF!</v>
      </c>
      <c r="I41" s="133" t="s">
        <v>1065</v>
      </c>
      <c r="J41" s="133" t="str">
        <f>VLOOKUP($C41, 면접번호!$B$3:$Y$124, J$2, FALSE)</f>
        <v>수도권 경영 03</v>
      </c>
      <c r="K41" s="133" t="e">
        <f>VLOOKUP($C41, 면접번호!$B$3:$Y$124, K$2, FALSE)</f>
        <v>#REF!</v>
      </c>
    </row>
    <row r="42" spans="1:11" ht="37.9" customHeight="1">
      <c r="A42" s="151">
        <v>4</v>
      </c>
      <c r="B42" s="151" t="str">
        <f t="shared" si="1"/>
        <v>비수도권 경영 03</v>
      </c>
      <c r="C42" s="141" t="s">
        <v>728</v>
      </c>
      <c r="D42" s="133" t="str">
        <f>VLOOKUP($C42, 면접번호!$B$3:$Y$124, D$2, FALSE)</f>
        <v>일반전형 비수도권 행정</v>
      </c>
      <c r="E42" s="133" t="str">
        <f>VLOOKUP($C42, 면접번호!$B$3:$Y$124, E$2, FALSE)</f>
        <v>08:40</v>
      </c>
      <c r="F42" s="140" t="e">
        <f>VLOOKUP($C42, 면접번호!$B$3:$Y$124, F$2, FALSE)</f>
        <v>#REF!</v>
      </c>
      <c r="G42" s="133" t="e">
        <f>VLOOKUP($C42, 면접번호!$B$3:$Y$124, G$2, FALSE)</f>
        <v>#REF!</v>
      </c>
      <c r="H42" s="139" t="e">
        <f>VLOOKUP($C42, 면접번호!$B$3:$Y$124, H$2, FALSE)</f>
        <v>#REF!</v>
      </c>
      <c r="I42" s="134"/>
      <c r="J42" s="133" t="str">
        <f>VLOOKUP($C42, 면접번호!$B$3:$Y$124, J$2, FALSE)</f>
        <v>비수도권 경영 03</v>
      </c>
      <c r="K42" s="133" t="e">
        <f>VLOOKUP($C42, 면접번호!$B$3:$Y$124, K$2, FALSE)</f>
        <v>#REF!</v>
      </c>
    </row>
    <row r="43" spans="1:11" ht="37.9" customHeight="1">
      <c r="A43" s="151">
        <v>5</v>
      </c>
      <c r="B43" s="151" t="str">
        <f t="shared" si="1"/>
        <v>수도권 경영 02</v>
      </c>
      <c r="C43" s="141" t="s">
        <v>723</v>
      </c>
      <c r="D43" s="133" t="str">
        <f>VLOOKUP($C43, 면접번호!$B$3:$Y$124, D$2, FALSE)</f>
        <v>일반전형 수도권 행정</v>
      </c>
      <c r="E43" s="133" t="str">
        <f>VLOOKUP($C43, 면접번호!$B$3:$Y$124, E$2, FALSE)</f>
        <v>08:40</v>
      </c>
      <c r="F43" s="140" t="e">
        <f>VLOOKUP($C43, 면접번호!$B$3:$Y$124, F$2, FALSE)</f>
        <v>#REF!</v>
      </c>
      <c r="G43" s="133" t="e">
        <f>VLOOKUP($C43, 면접번호!$B$3:$Y$124, G$2, FALSE)</f>
        <v>#REF!</v>
      </c>
      <c r="H43" s="139" t="e">
        <f>VLOOKUP($C43, 면접번호!$B$3:$Y$124, H$2, FALSE)</f>
        <v>#REF!</v>
      </c>
      <c r="I43" s="134"/>
      <c r="J43" s="133" t="str">
        <f>VLOOKUP($C43, 면접번호!$B$3:$Y$124, J$2, FALSE)</f>
        <v>수도권 경영 02</v>
      </c>
      <c r="K43" s="133" t="e">
        <f>VLOOKUP($C43, 면접번호!$B$3:$Y$124, K$2, FALSE)</f>
        <v>#REF!</v>
      </c>
    </row>
    <row r="44" spans="1:11" ht="37.9" customHeight="1">
      <c r="A44" s="151">
        <v>6</v>
      </c>
      <c r="B44" s="151" t="str">
        <f t="shared" si="1"/>
        <v>비수도권 경영 02</v>
      </c>
      <c r="C44" s="141" t="s">
        <v>727</v>
      </c>
      <c r="D44" s="133" t="str">
        <f>VLOOKUP($C44, 면접번호!$B$3:$Y$124, D$2, FALSE)</f>
        <v>일반전형 비수도권 행정</v>
      </c>
      <c r="E44" s="133" t="str">
        <f>VLOOKUP($C44, 면접번호!$B$3:$Y$124, E$2, FALSE)</f>
        <v>08:40</v>
      </c>
      <c r="F44" s="140" t="e">
        <f>VLOOKUP($C44, 면접번호!$B$3:$Y$124, F$2, FALSE)</f>
        <v>#REF!</v>
      </c>
      <c r="G44" s="133" t="e">
        <f>VLOOKUP($C44, 면접번호!$B$3:$Y$124, G$2, FALSE)</f>
        <v>#REF!</v>
      </c>
      <c r="H44" s="139" t="e">
        <f>VLOOKUP($C44, 면접번호!$B$3:$Y$124, H$2, FALSE)</f>
        <v>#REF!</v>
      </c>
      <c r="I44" s="134"/>
      <c r="J44" s="133" t="str">
        <f>VLOOKUP($C44, 면접번호!$B$3:$Y$124, J$2, FALSE)</f>
        <v>비수도권 경영 02</v>
      </c>
      <c r="K44" s="133" t="e">
        <f>VLOOKUP($C44, 면접번호!$B$3:$Y$124, K$2, FALSE)</f>
        <v>#REF!</v>
      </c>
    </row>
    <row r="45" spans="1:11" ht="37.9" customHeight="1">
      <c r="A45" s="151">
        <v>7</v>
      </c>
      <c r="B45" s="151" t="str">
        <f t="shared" si="1"/>
        <v>수도권 경영 04</v>
      </c>
      <c r="C45" s="141" t="s">
        <v>725</v>
      </c>
      <c r="D45" s="133" t="str">
        <f>VLOOKUP($C45, 면접번호!$B$3:$Y$124, D$2, FALSE)</f>
        <v>일반전형 수도권 행정</v>
      </c>
      <c r="E45" s="133" t="str">
        <f>VLOOKUP($C45, 면접번호!$B$3:$Y$124, E$2, FALSE)</f>
        <v>08:40</v>
      </c>
      <c r="F45" s="140" t="e">
        <f>VLOOKUP($C45, 면접번호!$B$3:$Y$124, F$2, FALSE)</f>
        <v>#REF!</v>
      </c>
      <c r="G45" s="133" t="e">
        <f>VLOOKUP($C45, 면접번호!$B$3:$Y$124, G$2, FALSE)</f>
        <v>#REF!</v>
      </c>
      <c r="H45" s="139" t="e">
        <f>VLOOKUP($C45, 면접번호!$B$3:$Y$124, H$2, FALSE)</f>
        <v>#REF!</v>
      </c>
      <c r="I45" s="134"/>
      <c r="J45" s="133" t="str">
        <f>VLOOKUP($C45, 면접번호!$B$3:$Y$124, J$2, FALSE)</f>
        <v>수도권 경영 04</v>
      </c>
      <c r="K45" s="133" t="e">
        <f>VLOOKUP($C45, 면접번호!$B$3:$Y$124, K$2, FALSE)</f>
        <v>#REF!</v>
      </c>
    </row>
    <row r="46" spans="1:11" ht="37.9" customHeight="1">
      <c r="A46" s="151">
        <v>8</v>
      </c>
      <c r="B46" s="151" t="str">
        <f t="shared" si="1"/>
        <v>비수도권 경영 04</v>
      </c>
      <c r="C46" s="141" t="s">
        <v>729</v>
      </c>
      <c r="D46" s="133" t="str">
        <f>VLOOKUP($C46, 면접번호!$B$3:$Y$124, D$2, FALSE)</f>
        <v>일반전형 비수도권 행정</v>
      </c>
      <c r="E46" s="133" t="str">
        <f>VLOOKUP($C46, 면접번호!$B$3:$Y$124, E$2, FALSE)</f>
        <v>08:40</v>
      </c>
      <c r="F46" s="140" t="e">
        <f>VLOOKUP($C46, 면접번호!$B$3:$Y$124, F$2, FALSE)</f>
        <v>#REF!</v>
      </c>
      <c r="G46" s="133" t="e">
        <f>VLOOKUP($C46, 면접번호!$B$3:$Y$124, G$2, FALSE)</f>
        <v>#REF!</v>
      </c>
      <c r="H46" s="139" t="e">
        <f>VLOOKUP($C46, 면접번호!$B$3:$Y$124, H$2, FALSE)</f>
        <v>#REF!</v>
      </c>
      <c r="I46" s="133" t="s">
        <v>1065</v>
      </c>
      <c r="J46" s="133" t="str">
        <f>VLOOKUP($C46, 면접번호!$B$3:$Y$124, J$2, FALSE)</f>
        <v>비수도권 경영 04</v>
      </c>
      <c r="K46" s="133" t="e">
        <f>VLOOKUP($C46, 면접번호!$B$3:$Y$124, K$2, FALSE)</f>
        <v>#REF!</v>
      </c>
    </row>
    <row r="47" spans="1:11" ht="37.9" customHeight="1">
      <c r="A47" s="151">
        <v>9</v>
      </c>
      <c r="B47" s="151" t="str">
        <f t="shared" si="1"/>
        <v>수도권 경영 05</v>
      </c>
      <c r="C47" s="141" t="s">
        <v>730</v>
      </c>
      <c r="D47" s="133" t="str">
        <f>VLOOKUP($C47, 면접번호!$B$3:$Y$124, D$2, FALSE)</f>
        <v>일반전형 수도권 행정</v>
      </c>
      <c r="E47" s="133" t="str">
        <f>VLOOKUP($C47, 면접번호!$B$3:$Y$124, E$2, FALSE)</f>
        <v>10:00</v>
      </c>
      <c r="F47" s="140" t="e">
        <f>VLOOKUP($C47, 면접번호!$B$3:$Y$124, F$2, FALSE)</f>
        <v>#REF!</v>
      </c>
      <c r="G47" s="133" t="e">
        <f>VLOOKUP($C47, 면접번호!$B$3:$Y$124, G$2, FALSE)</f>
        <v>#REF!</v>
      </c>
      <c r="H47" s="139" t="e">
        <f>VLOOKUP($C47, 면접번호!$B$3:$Y$124, H$2, FALSE)</f>
        <v>#REF!</v>
      </c>
      <c r="I47" s="134"/>
      <c r="J47" s="133" t="str">
        <f>VLOOKUP($C47, 면접번호!$B$3:$Y$124, J$2, FALSE)</f>
        <v>수도권 경영 05</v>
      </c>
      <c r="K47" s="133" t="e">
        <f>VLOOKUP($C47, 면접번호!$B$3:$Y$124, K$2, FALSE)</f>
        <v>#REF!</v>
      </c>
    </row>
    <row r="48" spans="1:11" ht="37.9" customHeight="1">
      <c r="A48" s="151">
        <v>10</v>
      </c>
      <c r="B48" s="151" t="str">
        <f t="shared" si="1"/>
        <v>비수도권 경영 05</v>
      </c>
      <c r="C48" s="141" t="s">
        <v>734</v>
      </c>
      <c r="D48" s="133" t="str">
        <f>VLOOKUP($C48, 면접번호!$B$3:$Y$124, D$2, FALSE)</f>
        <v>일반전형 비수도권 행정</v>
      </c>
      <c r="E48" s="133" t="str">
        <f>VLOOKUP($C48, 면접번호!$B$3:$Y$124, E$2, FALSE)</f>
        <v>10:00</v>
      </c>
      <c r="F48" s="140" t="e">
        <f>VLOOKUP($C48, 면접번호!$B$3:$Y$124, F$2, FALSE)</f>
        <v>#REF!</v>
      </c>
      <c r="G48" s="133" t="e">
        <f>VLOOKUP($C48, 면접번호!$B$3:$Y$124, G$2, FALSE)</f>
        <v>#REF!</v>
      </c>
      <c r="H48" s="139" t="e">
        <f>VLOOKUP($C48, 면접번호!$B$3:$Y$124, H$2, FALSE)</f>
        <v>#REF!</v>
      </c>
      <c r="I48" s="134"/>
      <c r="J48" s="133" t="str">
        <f>VLOOKUP($C48, 면접번호!$B$3:$Y$124, J$2, FALSE)</f>
        <v>비수도권 경영 05</v>
      </c>
      <c r="K48" s="133" t="e">
        <f>VLOOKUP($C48, 면접번호!$B$3:$Y$124, K$2, FALSE)</f>
        <v>#REF!</v>
      </c>
    </row>
    <row r="49" spans="1:11" ht="37.9" customHeight="1">
      <c r="A49" s="151">
        <v>11</v>
      </c>
      <c r="B49" s="151" t="str">
        <f t="shared" si="1"/>
        <v>수도권 경영 06</v>
      </c>
      <c r="C49" s="141" t="s">
        <v>731</v>
      </c>
      <c r="D49" s="133" t="str">
        <f>VLOOKUP($C49, 면접번호!$B$3:$Y$124, D$2, FALSE)</f>
        <v>일반전형 수도권 행정</v>
      </c>
      <c r="E49" s="133" t="str">
        <f>VLOOKUP($C49, 면접번호!$B$3:$Y$124, E$2, FALSE)</f>
        <v>10:00</v>
      </c>
      <c r="F49" s="140" t="e">
        <f>VLOOKUP($C49, 면접번호!$B$3:$Y$124, F$2, FALSE)</f>
        <v>#REF!</v>
      </c>
      <c r="G49" s="133" t="e">
        <f>VLOOKUP($C49, 면접번호!$B$3:$Y$124, G$2, FALSE)</f>
        <v>#REF!</v>
      </c>
      <c r="H49" s="139" t="e">
        <f>VLOOKUP($C49, 면접번호!$B$3:$Y$124, H$2, FALSE)</f>
        <v>#REF!</v>
      </c>
      <c r="I49" s="134"/>
      <c r="J49" s="133" t="str">
        <f>VLOOKUP($C49, 면접번호!$B$3:$Y$124, J$2, FALSE)</f>
        <v>수도권 경영 06</v>
      </c>
      <c r="K49" s="133" t="e">
        <f>VLOOKUP($C49, 면접번호!$B$3:$Y$124, K$2, FALSE)</f>
        <v>#REF!</v>
      </c>
    </row>
    <row r="50" spans="1:11" ht="37.9" customHeight="1">
      <c r="A50" s="151">
        <v>12</v>
      </c>
      <c r="B50" s="151" t="str">
        <f t="shared" si="1"/>
        <v>비수도권 경영 06</v>
      </c>
      <c r="C50" s="141" t="s">
        <v>735</v>
      </c>
      <c r="D50" s="133" t="str">
        <f>VLOOKUP($C50, 면접번호!$B$3:$Y$124, D$2, FALSE)</f>
        <v>일반전형 비수도권 행정</v>
      </c>
      <c r="E50" s="133" t="str">
        <f>VLOOKUP($C50, 면접번호!$B$3:$Y$124, E$2, FALSE)</f>
        <v>10:00</v>
      </c>
      <c r="F50" s="140" t="e">
        <f>VLOOKUP($C50, 면접번호!$B$3:$Y$124, F$2, FALSE)</f>
        <v>#REF!</v>
      </c>
      <c r="G50" s="133" t="e">
        <f>VLOOKUP($C50, 면접번호!$B$3:$Y$124, G$2, FALSE)</f>
        <v>#REF!</v>
      </c>
      <c r="H50" s="139" t="e">
        <f>VLOOKUP($C50, 면접번호!$B$3:$Y$124, H$2, FALSE)</f>
        <v>#REF!</v>
      </c>
      <c r="I50" s="134"/>
      <c r="J50" s="133" t="str">
        <f>VLOOKUP($C50, 면접번호!$B$3:$Y$124, J$2, FALSE)</f>
        <v>비수도권 경영 06</v>
      </c>
      <c r="K50" s="133" t="e">
        <f>VLOOKUP($C50, 면접번호!$B$3:$Y$124, K$2, FALSE)</f>
        <v>#REF!</v>
      </c>
    </row>
    <row r="51" spans="1:11" ht="37.9" customHeight="1">
      <c r="A51" s="151">
        <v>13</v>
      </c>
      <c r="B51" s="151" t="str">
        <f t="shared" si="1"/>
        <v>수도권 경영 08</v>
      </c>
      <c r="C51" s="141" t="s">
        <v>733</v>
      </c>
      <c r="D51" s="133" t="str">
        <f>VLOOKUP($C51, 면접번호!$B$3:$Y$124, D$2, FALSE)</f>
        <v>일반전형 수도권 행정</v>
      </c>
      <c r="E51" s="133" t="str">
        <f>VLOOKUP($C51, 면접번호!$B$3:$Y$124, E$2, FALSE)</f>
        <v>10:00</v>
      </c>
      <c r="F51" s="140" t="e">
        <f>VLOOKUP($C51, 면접번호!$B$3:$Y$124, F$2, FALSE)</f>
        <v>#REF!</v>
      </c>
      <c r="G51" s="133" t="e">
        <f>VLOOKUP($C51, 면접번호!$B$3:$Y$124, G$2, FALSE)</f>
        <v>#REF!</v>
      </c>
      <c r="H51" s="139" t="e">
        <f>VLOOKUP($C51, 면접번호!$B$3:$Y$124, H$2, FALSE)</f>
        <v>#REF!</v>
      </c>
      <c r="I51" s="134"/>
      <c r="J51" s="133" t="str">
        <f>VLOOKUP($C51, 면접번호!$B$3:$Y$124, J$2, FALSE)</f>
        <v>수도권 경영 08</v>
      </c>
      <c r="K51" s="133" t="e">
        <f>VLOOKUP($C51, 면접번호!$B$3:$Y$124, K$2, FALSE)</f>
        <v>#REF!</v>
      </c>
    </row>
    <row r="52" spans="1:11" ht="37.9" customHeight="1">
      <c r="A52" s="151">
        <v>14</v>
      </c>
      <c r="B52" s="151" t="str">
        <f t="shared" si="1"/>
        <v>비수도권 경영 08</v>
      </c>
      <c r="C52" s="141" t="s">
        <v>737</v>
      </c>
      <c r="D52" s="133" t="str">
        <f>VLOOKUP($C52, 면접번호!$B$3:$Y$124, D$2, FALSE)</f>
        <v>일반전형 비수도권 행정</v>
      </c>
      <c r="E52" s="133" t="str">
        <f>VLOOKUP($C52, 면접번호!$B$3:$Y$124, E$2, FALSE)</f>
        <v>10:00</v>
      </c>
      <c r="F52" s="140" t="e">
        <f>VLOOKUP($C52, 면접번호!$B$3:$Y$124, F$2, FALSE)</f>
        <v>#REF!</v>
      </c>
      <c r="G52" s="133" t="e">
        <f>VLOOKUP($C52, 면접번호!$B$3:$Y$124, G$2, FALSE)</f>
        <v>#REF!</v>
      </c>
      <c r="H52" s="139" t="e">
        <f>VLOOKUP($C52, 면접번호!$B$3:$Y$124, H$2, FALSE)</f>
        <v>#REF!</v>
      </c>
      <c r="I52" s="134"/>
      <c r="J52" s="133" t="str">
        <f>VLOOKUP($C52, 면접번호!$B$3:$Y$124, J$2, FALSE)</f>
        <v>비수도권 경영 08</v>
      </c>
      <c r="K52" s="133" t="e">
        <f>VLOOKUP($C52, 면접번호!$B$3:$Y$124, K$2, FALSE)</f>
        <v>#REF!</v>
      </c>
    </row>
    <row r="53" spans="1:11" ht="37.9" customHeight="1">
      <c r="A53" s="151">
        <v>15</v>
      </c>
      <c r="B53" s="151" t="str">
        <f t="shared" si="1"/>
        <v>수도권 경영 07</v>
      </c>
      <c r="C53" s="141" t="s">
        <v>732</v>
      </c>
      <c r="D53" s="133" t="str">
        <f>VLOOKUP($C53, 면접번호!$B$3:$Y$124, D$2, FALSE)</f>
        <v>일반전형 수도권 행정</v>
      </c>
      <c r="E53" s="133" t="str">
        <f>VLOOKUP($C53, 면접번호!$B$3:$Y$124, E$2, FALSE)</f>
        <v>10:00</v>
      </c>
      <c r="F53" s="140" t="e">
        <f>VLOOKUP($C53, 면접번호!$B$3:$Y$124, F$2, FALSE)</f>
        <v>#REF!</v>
      </c>
      <c r="G53" s="133" t="e">
        <f>VLOOKUP($C53, 면접번호!$B$3:$Y$124, G$2, FALSE)</f>
        <v>#REF!</v>
      </c>
      <c r="H53" s="139" t="e">
        <f>VLOOKUP($C53, 면접번호!$B$3:$Y$124, H$2, FALSE)</f>
        <v>#REF!</v>
      </c>
      <c r="I53" s="134"/>
      <c r="J53" s="133" t="str">
        <f>VLOOKUP($C53, 면접번호!$B$3:$Y$124, J$2, FALSE)</f>
        <v>수도권 경영 07</v>
      </c>
      <c r="K53" s="133" t="e">
        <f>VLOOKUP($C53, 면접번호!$B$3:$Y$124, K$2, FALSE)</f>
        <v>#REF!</v>
      </c>
    </row>
    <row r="54" spans="1:11" ht="37.9" customHeight="1">
      <c r="A54" s="151">
        <v>16</v>
      </c>
      <c r="B54" s="151" t="str">
        <f t="shared" si="1"/>
        <v>비수도권 경영 07</v>
      </c>
      <c r="C54" s="141" t="s">
        <v>736</v>
      </c>
      <c r="D54" s="133" t="str">
        <f>VLOOKUP($C54, 면접번호!$B$3:$Y$124, D$2, FALSE)</f>
        <v>일반전형 비수도권 행정</v>
      </c>
      <c r="E54" s="133" t="str">
        <f>VLOOKUP($C54, 면접번호!$B$3:$Y$124, E$2, FALSE)</f>
        <v>10:00</v>
      </c>
      <c r="F54" s="140" t="e">
        <f>VLOOKUP($C54, 면접번호!$B$3:$Y$124, F$2, FALSE)</f>
        <v>#REF!</v>
      </c>
      <c r="G54" s="133" t="e">
        <f>VLOOKUP($C54, 면접번호!$B$3:$Y$124, G$2, FALSE)</f>
        <v>#REF!</v>
      </c>
      <c r="H54" s="139" t="e">
        <f>VLOOKUP($C54, 면접번호!$B$3:$Y$124, H$2, FALSE)</f>
        <v>#REF!</v>
      </c>
      <c r="I54" s="134"/>
      <c r="J54" s="133" t="str">
        <f>VLOOKUP($C54, 면접번호!$B$3:$Y$124, J$2, FALSE)</f>
        <v>비수도권 경영 07</v>
      </c>
      <c r="K54" s="133" t="e">
        <f>VLOOKUP($C54, 면접번호!$B$3:$Y$124, K$2, FALSE)</f>
        <v>#REF!</v>
      </c>
    </row>
    <row r="55" spans="1:11" ht="37.9" customHeight="1">
      <c r="A55" s="151">
        <v>17</v>
      </c>
      <c r="B55" s="151" t="str">
        <f t="shared" si="1"/>
        <v>수도권 경영 09</v>
      </c>
      <c r="C55" s="141" t="s">
        <v>738</v>
      </c>
      <c r="D55" s="133" t="str">
        <f>VLOOKUP($C55, 면접번호!$B$3:$Y$124, D$2, FALSE)</f>
        <v>일반전형 수도권 행정</v>
      </c>
      <c r="E55" s="133" t="str">
        <f>VLOOKUP($C55, 면접번호!$B$3:$Y$124, E$2, FALSE)</f>
        <v>12:50</v>
      </c>
      <c r="F55" s="140" t="e">
        <f>VLOOKUP($C55, 면접번호!$B$3:$Y$124, F$2, FALSE)</f>
        <v>#REF!</v>
      </c>
      <c r="G55" s="133" t="e">
        <f>VLOOKUP($C55, 면접번호!$B$3:$Y$124, G$2, FALSE)</f>
        <v>#REF!</v>
      </c>
      <c r="H55" s="139" t="e">
        <f>VLOOKUP($C55, 면접번호!$B$3:$Y$124, H$2, FALSE)</f>
        <v>#REF!</v>
      </c>
      <c r="I55" s="134"/>
      <c r="J55" s="133" t="str">
        <f>VLOOKUP($C55, 면접번호!$B$3:$Y$124, J$2, FALSE)</f>
        <v>수도권 경영 09</v>
      </c>
      <c r="K55" s="133" t="e">
        <f>VLOOKUP($C55, 면접번호!$B$3:$Y$124, K$2, FALSE)</f>
        <v>#REF!</v>
      </c>
    </row>
    <row r="56" spans="1:11" ht="37.9" customHeight="1">
      <c r="A56" s="151">
        <v>18</v>
      </c>
      <c r="B56" s="151" t="str">
        <f t="shared" si="1"/>
        <v>비수도권 경영 09</v>
      </c>
      <c r="C56" s="141" t="s">
        <v>742</v>
      </c>
      <c r="D56" s="133" t="str">
        <f>VLOOKUP($C56, 면접번호!$B$3:$Y$124, D$2, FALSE)</f>
        <v>일반전형 비수도권 행정</v>
      </c>
      <c r="E56" s="133" t="str">
        <f>VLOOKUP($C56, 면접번호!$B$3:$Y$124, E$2, FALSE)</f>
        <v>12:50</v>
      </c>
      <c r="F56" s="140" t="e">
        <f>VLOOKUP($C56, 면접번호!$B$3:$Y$124, F$2, FALSE)</f>
        <v>#REF!</v>
      </c>
      <c r="G56" s="133" t="e">
        <f>VLOOKUP($C56, 면접번호!$B$3:$Y$124, G$2, FALSE)</f>
        <v>#REF!</v>
      </c>
      <c r="H56" s="139" t="e">
        <f>VLOOKUP($C56, 면접번호!$B$3:$Y$124, H$2, FALSE)</f>
        <v>#REF!</v>
      </c>
      <c r="I56" s="134"/>
      <c r="J56" s="133" t="str">
        <f>VLOOKUP($C56, 면접번호!$B$3:$Y$124, J$2, FALSE)</f>
        <v>비수도권 경영 09</v>
      </c>
      <c r="K56" s="133" t="e">
        <f>VLOOKUP($C56, 면접번호!$B$3:$Y$124, K$2, FALSE)</f>
        <v>#REF!</v>
      </c>
    </row>
    <row r="57" spans="1:11" ht="37.9" customHeight="1">
      <c r="A57" s="151">
        <v>19</v>
      </c>
      <c r="B57" s="151" t="str">
        <f t="shared" si="1"/>
        <v>수도권 경영 11</v>
      </c>
      <c r="C57" s="141" t="s">
        <v>740</v>
      </c>
      <c r="D57" s="133" t="str">
        <f>VLOOKUP($C57, 면접번호!$B$3:$Y$124, D$2, FALSE)</f>
        <v>일반전형 수도권 행정</v>
      </c>
      <c r="E57" s="133" t="str">
        <f>VLOOKUP($C57, 면접번호!$B$3:$Y$124, E$2, FALSE)</f>
        <v>12:50</v>
      </c>
      <c r="F57" s="140" t="e">
        <f>VLOOKUP($C57, 면접번호!$B$3:$Y$124, F$2, FALSE)</f>
        <v>#REF!</v>
      </c>
      <c r="G57" s="133" t="e">
        <f>VLOOKUP($C57, 면접번호!$B$3:$Y$124, G$2, FALSE)</f>
        <v>#REF!</v>
      </c>
      <c r="H57" s="139" t="e">
        <f>VLOOKUP($C57, 면접번호!$B$3:$Y$124, H$2, FALSE)</f>
        <v>#REF!</v>
      </c>
      <c r="I57" s="134"/>
      <c r="J57" s="133" t="str">
        <f>VLOOKUP($C57, 면접번호!$B$3:$Y$124, J$2, FALSE)</f>
        <v>수도권 경영 11</v>
      </c>
      <c r="K57" s="133" t="e">
        <f>VLOOKUP($C57, 면접번호!$B$3:$Y$124, K$2, FALSE)</f>
        <v>#REF!</v>
      </c>
    </row>
    <row r="58" spans="1:11" ht="37.9" customHeight="1">
      <c r="A58" s="151">
        <v>20</v>
      </c>
      <c r="B58" s="151" t="str">
        <f t="shared" si="1"/>
        <v>비수도권 경영 11</v>
      </c>
      <c r="C58" s="141" t="s">
        <v>744</v>
      </c>
      <c r="D58" s="133" t="str">
        <f>VLOOKUP($C58, 면접번호!$B$3:$Y$124, D$2, FALSE)</f>
        <v>일반전형 비수도권 행정</v>
      </c>
      <c r="E58" s="133" t="str">
        <f>VLOOKUP($C58, 면접번호!$B$3:$Y$124, E$2, FALSE)</f>
        <v>12:50</v>
      </c>
      <c r="F58" s="140" t="e">
        <f>VLOOKUP($C58, 면접번호!$B$3:$Y$124, F$2, FALSE)</f>
        <v>#REF!</v>
      </c>
      <c r="G58" s="133" t="e">
        <f>VLOOKUP($C58, 면접번호!$B$3:$Y$124, G$2, FALSE)</f>
        <v>#REF!</v>
      </c>
      <c r="H58" s="139" t="e">
        <f>VLOOKUP($C58, 면접번호!$B$3:$Y$124, H$2, FALSE)</f>
        <v>#REF!</v>
      </c>
      <c r="I58" s="134"/>
      <c r="J58" s="133" t="str">
        <f>VLOOKUP($C58, 면접번호!$B$3:$Y$124, J$2, FALSE)</f>
        <v>비수도권 경영 11</v>
      </c>
      <c r="K58" s="133" t="e">
        <f>VLOOKUP($C58, 면접번호!$B$3:$Y$124, K$2, FALSE)</f>
        <v>#REF!</v>
      </c>
    </row>
    <row r="59" spans="1:11" ht="37.9" customHeight="1">
      <c r="A59" s="151">
        <v>21</v>
      </c>
      <c r="B59" s="151" t="str">
        <f t="shared" si="1"/>
        <v>수도권 경영 10</v>
      </c>
      <c r="C59" s="141" t="s">
        <v>739</v>
      </c>
      <c r="D59" s="133" t="str">
        <f>VLOOKUP($C59, 면접번호!$B$3:$Y$124, D$2, FALSE)</f>
        <v>일반전형 수도권 행정</v>
      </c>
      <c r="E59" s="133" t="str">
        <f>VLOOKUP($C59, 면접번호!$B$3:$Y$124, E$2, FALSE)</f>
        <v>12:50</v>
      </c>
      <c r="F59" s="140" t="e">
        <f>VLOOKUP($C59, 면접번호!$B$3:$Y$124, F$2, FALSE)</f>
        <v>#REF!</v>
      </c>
      <c r="G59" s="133" t="e">
        <f>VLOOKUP($C59, 면접번호!$B$3:$Y$124, G$2, FALSE)</f>
        <v>#REF!</v>
      </c>
      <c r="H59" s="139" t="e">
        <f>VLOOKUP($C59, 면접번호!$B$3:$Y$124, H$2, FALSE)</f>
        <v>#REF!</v>
      </c>
      <c r="I59" s="134"/>
      <c r="J59" s="133" t="str">
        <f>VLOOKUP($C59, 면접번호!$B$3:$Y$124, J$2, FALSE)</f>
        <v>수도권 경영 10</v>
      </c>
      <c r="K59" s="133" t="e">
        <f>VLOOKUP($C59, 면접번호!$B$3:$Y$124, K$2, FALSE)</f>
        <v>#REF!</v>
      </c>
    </row>
    <row r="60" spans="1:11" ht="37.9" customHeight="1">
      <c r="A60" s="151">
        <v>22</v>
      </c>
      <c r="B60" s="151" t="str">
        <f t="shared" si="1"/>
        <v>비수도권 경영 10</v>
      </c>
      <c r="C60" s="141" t="s">
        <v>743</v>
      </c>
      <c r="D60" s="133" t="str">
        <f>VLOOKUP($C60, 면접번호!$B$3:$Y$124, D$2, FALSE)</f>
        <v>일반전형 비수도권 행정</v>
      </c>
      <c r="E60" s="133" t="str">
        <f>VLOOKUP($C60, 면접번호!$B$3:$Y$124, E$2, FALSE)</f>
        <v>12:50</v>
      </c>
      <c r="F60" s="140" t="e">
        <f>VLOOKUP($C60, 면접번호!$B$3:$Y$124, F$2, FALSE)</f>
        <v>#REF!</v>
      </c>
      <c r="G60" s="133" t="e">
        <f>VLOOKUP($C60, 면접번호!$B$3:$Y$124, G$2, FALSE)</f>
        <v>#REF!</v>
      </c>
      <c r="H60" s="139" t="e">
        <f>VLOOKUP($C60, 면접번호!$B$3:$Y$124, H$2, FALSE)</f>
        <v>#REF!</v>
      </c>
      <c r="I60" s="133" t="s">
        <v>1065</v>
      </c>
      <c r="J60" s="133" t="str">
        <f>VLOOKUP($C60, 면접번호!$B$3:$Y$124, J$2, FALSE)</f>
        <v>비수도권 경영 10</v>
      </c>
      <c r="K60" s="133" t="e">
        <f>VLOOKUP($C60, 면접번호!$B$3:$Y$124, K$2, FALSE)</f>
        <v>#REF!</v>
      </c>
    </row>
    <row r="61" spans="1:11" ht="37.9" customHeight="1">
      <c r="A61" s="151">
        <v>23</v>
      </c>
      <c r="B61" s="151" t="str">
        <f t="shared" si="1"/>
        <v>수도권 경영 12</v>
      </c>
      <c r="C61" s="141" t="s">
        <v>741</v>
      </c>
      <c r="D61" s="133" t="str">
        <f>VLOOKUP($C61, 면접번호!$B$3:$Y$124, D$2, FALSE)</f>
        <v>일반전형 수도권 행정</v>
      </c>
      <c r="E61" s="133" t="str">
        <f>VLOOKUP($C61, 면접번호!$B$3:$Y$124, E$2, FALSE)</f>
        <v>12:50</v>
      </c>
      <c r="F61" s="140" t="e">
        <f>VLOOKUP($C61, 면접번호!$B$3:$Y$124, F$2, FALSE)</f>
        <v>#REF!</v>
      </c>
      <c r="G61" s="133" t="e">
        <f>VLOOKUP($C61, 면접번호!$B$3:$Y$124, G$2, FALSE)</f>
        <v>#REF!</v>
      </c>
      <c r="H61" s="139" t="e">
        <f>VLOOKUP($C61, 면접번호!$B$3:$Y$124, H$2, FALSE)</f>
        <v>#REF!</v>
      </c>
      <c r="I61" s="134"/>
      <c r="J61" s="133" t="str">
        <f>VLOOKUP($C61, 면접번호!$B$3:$Y$124, J$2, FALSE)</f>
        <v>수도권 경영 12</v>
      </c>
      <c r="K61" s="133" t="e">
        <f>VLOOKUP($C61, 면접번호!$B$3:$Y$124, K$2, FALSE)</f>
        <v>#REF!</v>
      </c>
    </row>
    <row r="62" spans="1:11" ht="37.9" customHeight="1">
      <c r="A62" s="151">
        <v>24</v>
      </c>
      <c r="B62" s="151" t="str">
        <f t="shared" si="1"/>
        <v>비수도권 경영 12</v>
      </c>
      <c r="C62" s="141" t="s">
        <v>745</v>
      </c>
      <c r="D62" s="133" t="str">
        <f>VLOOKUP($C62, 면접번호!$B$3:$Y$124, D$2, FALSE)</f>
        <v>일반전형 비수도권 행정</v>
      </c>
      <c r="E62" s="133" t="str">
        <f>VLOOKUP($C62, 면접번호!$B$3:$Y$124, E$2, FALSE)</f>
        <v>12:50</v>
      </c>
      <c r="F62" s="140" t="e">
        <f>VLOOKUP($C62, 면접번호!$B$3:$Y$124, F$2, FALSE)</f>
        <v>#REF!</v>
      </c>
      <c r="G62" s="133" t="e">
        <f>VLOOKUP($C62, 면접번호!$B$3:$Y$124, G$2, FALSE)</f>
        <v>#REF!</v>
      </c>
      <c r="H62" s="139" t="e">
        <f>VLOOKUP($C62, 면접번호!$B$3:$Y$124, H$2, FALSE)</f>
        <v>#REF!</v>
      </c>
      <c r="I62" s="134"/>
      <c r="J62" s="133" t="str">
        <f>VLOOKUP($C62, 면접번호!$B$3:$Y$124, J$2, FALSE)</f>
        <v>비수도권 경영 12</v>
      </c>
      <c r="K62" s="133" t="e">
        <f>VLOOKUP($C62, 면접번호!$B$3:$Y$124, K$2, FALSE)</f>
        <v>#REF!</v>
      </c>
    </row>
    <row r="63" spans="1:11" ht="37.9" customHeight="1">
      <c r="A63" s="151">
        <v>25</v>
      </c>
      <c r="B63" s="151" t="str">
        <f t="shared" si="1"/>
        <v>수도권 경영 13</v>
      </c>
      <c r="C63" s="141" t="s">
        <v>746</v>
      </c>
      <c r="D63" s="133" t="str">
        <f>VLOOKUP($C63, 면접번호!$B$3:$Y$124, D$2, FALSE)</f>
        <v>일반전형 수도권 행정</v>
      </c>
      <c r="E63" s="133" t="str">
        <f>VLOOKUP($C63, 면접번호!$B$3:$Y$124, E$2, FALSE)</f>
        <v>14:10</v>
      </c>
      <c r="F63" s="140" t="e">
        <f>VLOOKUP($C63, 면접번호!$B$3:$Y$124, F$2, FALSE)</f>
        <v>#REF!</v>
      </c>
      <c r="G63" s="133" t="e">
        <f>VLOOKUP($C63, 면접번호!$B$3:$Y$124, G$2, FALSE)</f>
        <v>#REF!</v>
      </c>
      <c r="H63" s="139" t="e">
        <f>VLOOKUP($C63, 면접번호!$B$3:$Y$124, H$2, FALSE)</f>
        <v>#REF!</v>
      </c>
      <c r="I63" s="134"/>
      <c r="J63" s="133" t="str">
        <f>VLOOKUP($C63, 면접번호!$B$3:$Y$124, J$2, FALSE)</f>
        <v>수도권 경영 13</v>
      </c>
      <c r="K63" s="133" t="e">
        <f>VLOOKUP($C63, 면접번호!$B$3:$Y$124, K$2, FALSE)</f>
        <v>#REF!</v>
      </c>
    </row>
    <row r="64" spans="1:11" ht="37.9" customHeight="1">
      <c r="A64" s="151">
        <v>26</v>
      </c>
      <c r="B64" s="151" t="str">
        <f t="shared" si="1"/>
        <v>비수도권 경영 13</v>
      </c>
      <c r="C64" s="141" t="s">
        <v>750</v>
      </c>
      <c r="D64" s="133" t="str">
        <f>VLOOKUP($C64, 면접번호!$B$3:$Y$124, D$2, FALSE)</f>
        <v>일반전형 비수도권 행정</v>
      </c>
      <c r="E64" s="133" t="str">
        <f>VLOOKUP($C64, 면접번호!$B$3:$Y$124, E$2, FALSE)</f>
        <v>14:10</v>
      </c>
      <c r="F64" s="140" t="e">
        <f>VLOOKUP($C64, 면접번호!$B$3:$Y$124, F$2, FALSE)</f>
        <v>#REF!</v>
      </c>
      <c r="G64" s="133" t="e">
        <f>VLOOKUP($C64, 면접번호!$B$3:$Y$124, G$2, FALSE)</f>
        <v>#REF!</v>
      </c>
      <c r="H64" s="139" t="e">
        <f>VLOOKUP($C64, 면접번호!$B$3:$Y$124, H$2, FALSE)</f>
        <v>#REF!</v>
      </c>
      <c r="I64" s="134"/>
      <c r="J64" s="133" t="str">
        <f>VLOOKUP($C64, 면접번호!$B$3:$Y$124, J$2, FALSE)</f>
        <v>비수도권 경영 13</v>
      </c>
      <c r="K64" s="133" t="e">
        <f>VLOOKUP($C64, 면접번호!$B$3:$Y$124, K$2, FALSE)</f>
        <v>#REF!</v>
      </c>
    </row>
    <row r="65" spans="1:11" ht="37.9" customHeight="1">
      <c r="A65" s="151">
        <v>27</v>
      </c>
      <c r="B65" s="151" t="str">
        <f t="shared" si="1"/>
        <v>수도권 경영 14</v>
      </c>
      <c r="C65" s="141" t="s">
        <v>747</v>
      </c>
      <c r="D65" s="133" t="str">
        <f>VLOOKUP($C65, 면접번호!$B$3:$Y$124, D$2, FALSE)</f>
        <v>일반전형 수도권 행정</v>
      </c>
      <c r="E65" s="133" t="str">
        <f>VLOOKUP($C65, 면접번호!$B$3:$Y$124, E$2, FALSE)</f>
        <v>14:10</v>
      </c>
      <c r="F65" s="140" t="e">
        <f>VLOOKUP($C65, 면접번호!$B$3:$Y$124, F$2, FALSE)</f>
        <v>#REF!</v>
      </c>
      <c r="G65" s="133" t="e">
        <f>VLOOKUP($C65, 면접번호!$B$3:$Y$124, G$2, FALSE)</f>
        <v>#REF!</v>
      </c>
      <c r="H65" s="139" t="e">
        <f>VLOOKUP($C65, 면접번호!$B$3:$Y$124, H$2, FALSE)</f>
        <v>#REF!</v>
      </c>
      <c r="I65" s="134"/>
      <c r="J65" s="133" t="str">
        <f>VLOOKUP($C65, 면접번호!$B$3:$Y$124, J$2, FALSE)</f>
        <v>수도권 경영 14</v>
      </c>
      <c r="K65" s="133" t="e">
        <f>VLOOKUP($C65, 면접번호!$B$3:$Y$124, K$2, FALSE)</f>
        <v>#REF!</v>
      </c>
    </row>
    <row r="66" spans="1:11" ht="37.9" customHeight="1">
      <c r="A66" s="151">
        <v>28</v>
      </c>
      <c r="B66" s="151" t="str">
        <f t="shared" si="1"/>
        <v>비수도권 경영 14</v>
      </c>
      <c r="C66" s="141" t="s">
        <v>751</v>
      </c>
      <c r="D66" s="133" t="str">
        <f>VLOOKUP($C66, 면접번호!$B$3:$Y$124, D$2, FALSE)</f>
        <v>일반전형 비수도권 행정</v>
      </c>
      <c r="E66" s="133" t="str">
        <f>VLOOKUP($C66, 면접번호!$B$3:$Y$124, E$2, FALSE)</f>
        <v>14:10</v>
      </c>
      <c r="F66" s="140" t="e">
        <f>VLOOKUP($C66, 면접번호!$B$3:$Y$124, F$2, FALSE)</f>
        <v>#REF!</v>
      </c>
      <c r="G66" s="133" t="e">
        <f>VLOOKUP($C66, 면접번호!$B$3:$Y$124, G$2, FALSE)</f>
        <v>#REF!</v>
      </c>
      <c r="H66" s="139" t="e">
        <f>VLOOKUP($C66, 면접번호!$B$3:$Y$124, H$2, FALSE)</f>
        <v>#REF!</v>
      </c>
      <c r="I66" s="134"/>
      <c r="J66" s="133" t="str">
        <f>VLOOKUP($C66, 면접번호!$B$3:$Y$124, J$2, FALSE)</f>
        <v>비수도권 경영 14</v>
      </c>
      <c r="K66" s="133" t="e">
        <f>VLOOKUP($C66, 면접번호!$B$3:$Y$124, K$2, FALSE)</f>
        <v>#REF!</v>
      </c>
    </row>
    <row r="67" spans="1:11" ht="37.9" customHeight="1">
      <c r="A67" s="151">
        <v>29</v>
      </c>
      <c r="B67" s="151" t="str">
        <f t="shared" si="1"/>
        <v>수도권 경영 16</v>
      </c>
      <c r="C67" s="141" t="s">
        <v>749</v>
      </c>
      <c r="D67" s="133" t="str">
        <f>VLOOKUP($C67, 면접번호!$B$3:$Y$124, D$2, FALSE)</f>
        <v>일반전형 수도권 행정</v>
      </c>
      <c r="E67" s="133" t="str">
        <f>VLOOKUP($C67, 면접번호!$B$3:$Y$124, E$2, FALSE)</f>
        <v>14:10</v>
      </c>
      <c r="F67" s="140" t="e">
        <f>VLOOKUP($C67, 면접번호!$B$3:$Y$124, F$2, FALSE)</f>
        <v>#REF!</v>
      </c>
      <c r="G67" s="133" t="e">
        <f>VLOOKUP($C67, 면접번호!$B$3:$Y$124, G$2, FALSE)</f>
        <v>#REF!</v>
      </c>
      <c r="H67" s="139" t="e">
        <f>VLOOKUP($C67, 면접번호!$B$3:$Y$124, H$2, FALSE)</f>
        <v>#REF!</v>
      </c>
      <c r="I67" s="134"/>
      <c r="J67" s="133" t="str">
        <f>VLOOKUP($C67, 면접번호!$B$3:$Y$124, J$2, FALSE)</f>
        <v>수도권 경영 16</v>
      </c>
      <c r="K67" s="133" t="e">
        <f>VLOOKUP($C67, 면접번호!$B$3:$Y$124, K$2, FALSE)</f>
        <v>#REF!</v>
      </c>
    </row>
    <row r="68" spans="1:11" ht="37.9" customHeight="1">
      <c r="A68" s="151">
        <v>30</v>
      </c>
      <c r="B68" s="151" t="str">
        <f t="shared" si="1"/>
        <v>비수도권 경영 16</v>
      </c>
      <c r="C68" s="141" t="s">
        <v>753</v>
      </c>
      <c r="D68" s="133" t="str">
        <f>VLOOKUP($C68, 면접번호!$B$3:$Y$124, D$2, FALSE)</f>
        <v>일반전형 비수도권 행정</v>
      </c>
      <c r="E68" s="133" t="str">
        <f>VLOOKUP($C68, 면접번호!$B$3:$Y$124, E$2, FALSE)</f>
        <v>14:10</v>
      </c>
      <c r="F68" s="140" t="e">
        <f>VLOOKUP($C68, 면접번호!$B$3:$Y$124, F$2, FALSE)</f>
        <v>#REF!</v>
      </c>
      <c r="G68" s="133" t="e">
        <f>VLOOKUP($C68, 면접번호!$B$3:$Y$124, G$2, FALSE)</f>
        <v>#REF!</v>
      </c>
      <c r="H68" s="139" t="e">
        <f>VLOOKUP($C68, 면접번호!$B$3:$Y$124, H$2, FALSE)</f>
        <v>#REF!</v>
      </c>
      <c r="I68" s="134"/>
      <c r="J68" s="133" t="str">
        <f>VLOOKUP($C68, 면접번호!$B$3:$Y$124, J$2, FALSE)</f>
        <v>비수도권 경영 16</v>
      </c>
      <c r="K68" s="133" t="e">
        <f>VLOOKUP($C68, 면접번호!$B$3:$Y$124, K$2, FALSE)</f>
        <v>#REF!</v>
      </c>
    </row>
    <row r="69" spans="1:11" ht="37.9" customHeight="1">
      <c r="A69" s="151">
        <v>31</v>
      </c>
      <c r="B69" s="151" t="str">
        <f t="shared" ref="B69:B100" si="2">J69</f>
        <v>수도권 경영 15</v>
      </c>
      <c r="C69" s="141" t="s">
        <v>748</v>
      </c>
      <c r="D69" s="133" t="str">
        <f>VLOOKUP($C69, 면접번호!$B$3:$Y$124, D$2, FALSE)</f>
        <v>일반전형 수도권 행정</v>
      </c>
      <c r="E69" s="133" t="str">
        <f>VLOOKUP($C69, 면접번호!$B$3:$Y$124, E$2, FALSE)</f>
        <v>14:10</v>
      </c>
      <c r="F69" s="140" t="e">
        <f>VLOOKUP($C69, 면접번호!$B$3:$Y$124, F$2, FALSE)</f>
        <v>#REF!</v>
      </c>
      <c r="G69" s="133" t="e">
        <f>VLOOKUP($C69, 면접번호!$B$3:$Y$124, G$2, FALSE)</f>
        <v>#REF!</v>
      </c>
      <c r="H69" s="139" t="e">
        <f>VLOOKUP($C69, 면접번호!$B$3:$Y$124, H$2, FALSE)</f>
        <v>#REF!</v>
      </c>
      <c r="I69" s="134"/>
      <c r="J69" s="133" t="str">
        <f>VLOOKUP($C69, 면접번호!$B$3:$Y$124, J$2, FALSE)</f>
        <v>수도권 경영 15</v>
      </c>
      <c r="K69" s="133" t="e">
        <f>VLOOKUP($C69, 면접번호!$B$3:$Y$124, K$2, FALSE)</f>
        <v>#REF!</v>
      </c>
    </row>
    <row r="70" spans="1:11" ht="37.9" customHeight="1">
      <c r="A70" s="151">
        <v>32</v>
      </c>
      <c r="B70" s="151" t="str">
        <f t="shared" si="2"/>
        <v>비수도권 경영 15</v>
      </c>
      <c r="C70" s="141" t="s">
        <v>752</v>
      </c>
      <c r="D70" s="133" t="str">
        <f>VLOOKUP($C70, 면접번호!$B$3:$Y$124, D$2, FALSE)</f>
        <v>일반전형 비수도권 행정</v>
      </c>
      <c r="E70" s="133" t="str">
        <f>VLOOKUP($C70, 면접번호!$B$3:$Y$124, E$2, FALSE)</f>
        <v>14:10</v>
      </c>
      <c r="F70" s="140" t="e">
        <f>VLOOKUP($C70, 면접번호!$B$3:$Y$124, F$2, FALSE)</f>
        <v>#REF!</v>
      </c>
      <c r="G70" s="133" t="e">
        <f>VLOOKUP($C70, 면접번호!$B$3:$Y$124, G$2, FALSE)</f>
        <v>#REF!</v>
      </c>
      <c r="H70" s="139" t="e">
        <f>VLOOKUP($C70, 면접번호!$B$3:$Y$124, H$2, FALSE)</f>
        <v>#REF!</v>
      </c>
      <c r="I70" s="134"/>
      <c r="J70" s="133" t="str">
        <f>VLOOKUP($C70, 면접번호!$B$3:$Y$124, J$2, FALSE)</f>
        <v>비수도권 경영 15</v>
      </c>
      <c r="K70" s="133" t="e">
        <f>VLOOKUP($C70, 면접번호!$B$3:$Y$124, K$2, FALSE)</f>
        <v>#REF!</v>
      </c>
    </row>
    <row r="71" spans="1:11" ht="37.9" customHeight="1">
      <c r="A71" s="151">
        <v>33</v>
      </c>
      <c r="B71" s="151" t="str">
        <f t="shared" si="2"/>
        <v>수도권 경영 17</v>
      </c>
      <c r="C71" s="141" t="s">
        <v>754</v>
      </c>
      <c r="D71" s="133" t="str">
        <f>VLOOKUP($C71, 면접번호!$B$3:$Y$124, D$2, FALSE)</f>
        <v>일반전형 수도권 행정</v>
      </c>
      <c r="E71" s="133" t="str">
        <f>VLOOKUP($C71, 면접번호!$B$3:$Y$124, E$2, FALSE)</f>
        <v>15:30</v>
      </c>
      <c r="F71" s="140" t="e">
        <f>VLOOKUP($C71, 면접번호!$B$3:$Y$124, F$2, FALSE)</f>
        <v>#REF!</v>
      </c>
      <c r="G71" s="133" t="e">
        <f>VLOOKUP($C71, 면접번호!$B$3:$Y$124, G$2, FALSE)</f>
        <v>#REF!</v>
      </c>
      <c r="H71" s="139" t="e">
        <f>VLOOKUP($C71, 면접번호!$B$3:$Y$124, H$2, FALSE)</f>
        <v>#REF!</v>
      </c>
      <c r="I71" s="134"/>
      <c r="J71" s="133" t="str">
        <f>VLOOKUP($C71, 면접번호!$B$3:$Y$124, J$2, FALSE)</f>
        <v>수도권 경영 17</v>
      </c>
      <c r="K71" s="133" t="e">
        <f>VLOOKUP($C71, 면접번호!$B$3:$Y$124, K$2, FALSE)</f>
        <v>#REF!</v>
      </c>
    </row>
    <row r="72" spans="1:11" ht="37.9" customHeight="1">
      <c r="A72" s="151">
        <v>34</v>
      </c>
      <c r="B72" s="151" t="str">
        <f t="shared" si="2"/>
        <v>수도권 경영 18</v>
      </c>
      <c r="C72" s="141" t="s">
        <v>755</v>
      </c>
      <c r="D72" s="133" t="str">
        <f>VLOOKUP($C72, 면접번호!$B$3:$Y$124, D$2, FALSE)</f>
        <v>일반전형 수도권 행정</v>
      </c>
      <c r="E72" s="133" t="str">
        <f>VLOOKUP($C72, 면접번호!$B$3:$Y$124, E$2, FALSE)</f>
        <v>15:30</v>
      </c>
      <c r="F72" s="140" t="e">
        <f>VLOOKUP($C72, 면접번호!$B$3:$Y$124, F$2, FALSE)</f>
        <v>#REF!</v>
      </c>
      <c r="G72" s="133" t="e">
        <f>VLOOKUP($C72, 면접번호!$B$3:$Y$124, G$2, FALSE)</f>
        <v>#REF!</v>
      </c>
      <c r="H72" s="139" t="e">
        <f>VLOOKUP($C72, 면접번호!$B$3:$Y$124, H$2, FALSE)</f>
        <v>#REF!</v>
      </c>
      <c r="I72" s="134"/>
      <c r="J72" s="133" t="str">
        <f>VLOOKUP($C72, 면접번호!$B$3:$Y$124, J$2, FALSE)</f>
        <v>수도권 경영 18</v>
      </c>
      <c r="K72" s="133" t="e">
        <f>VLOOKUP($C72, 면접번호!$B$3:$Y$124, K$2, FALSE)</f>
        <v>#REF!</v>
      </c>
    </row>
    <row r="73" spans="1:11" ht="37.9" customHeight="1">
      <c r="A73" s="151">
        <v>35</v>
      </c>
      <c r="B73" s="151" t="str">
        <f t="shared" si="2"/>
        <v>수도권 경영 19</v>
      </c>
      <c r="C73" s="141" t="s">
        <v>756</v>
      </c>
      <c r="D73" s="133" t="str">
        <f>VLOOKUP($C73, 면접번호!$B$3:$Y$124, D$2, FALSE)</f>
        <v>일반전형 수도권 행정</v>
      </c>
      <c r="E73" s="133" t="str">
        <f>VLOOKUP($C73, 면접번호!$B$3:$Y$124, E$2, FALSE)</f>
        <v>15:30</v>
      </c>
      <c r="F73" s="140" t="e">
        <f>VLOOKUP($C73, 면접번호!$B$3:$Y$124, F$2, FALSE)</f>
        <v>#REF!</v>
      </c>
      <c r="G73" s="133" t="e">
        <f>VLOOKUP($C73, 면접번호!$B$3:$Y$124, G$2, FALSE)</f>
        <v>#REF!</v>
      </c>
      <c r="H73" s="139" t="e">
        <f>VLOOKUP($C73, 면접번호!$B$3:$Y$124, H$2, FALSE)</f>
        <v>#REF!</v>
      </c>
      <c r="I73" s="134"/>
      <c r="J73" s="133" t="str">
        <f>VLOOKUP($C73, 면접번호!$B$3:$Y$124, J$2, FALSE)</f>
        <v>수도권 경영 19</v>
      </c>
      <c r="K73" s="133" t="e">
        <f>VLOOKUP($C73, 면접번호!$B$3:$Y$124, K$2, FALSE)</f>
        <v>#REF!</v>
      </c>
    </row>
    <row r="74" spans="1:11" ht="37.9" customHeight="1">
      <c r="A74" s="151">
        <v>1</v>
      </c>
      <c r="B74" s="151" t="str">
        <f t="shared" si="2"/>
        <v>수도권 경제 01</v>
      </c>
      <c r="C74" s="141" t="s">
        <v>757</v>
      </c>
      <c r="D74" s="133" t="str">
        <f>VLOOKUP($C74, 면접번호!$B$3:$Y$124, D$2, FALSE)</f>
        <v>일반전형 수도권 행정</v>
      </c>
      <c r="E74" s="133" t="str">
        <f>VLOOKUP($C74, 면접번호!$B$3:$Y$124, E$2, FALSE)</f>
        <v>08:40</v>
      </c>
      <c r="F74" s="140" t="e">
        <f>VLOOKUP($C74, 면접번호!$B$3:$Y$124, F$2, FALSE)</f>
        <v>#REF!</v>
      </c>
      <c r="G74" s="133" t="e">
        <f>VLOOKUP($C74, 면접번호!$B$3:$Y$124, G$2, FALSE)</f>
        <v>#REF!</v>
      </c>
      <c r="H74" s="139" t="e">
        <f>VLOOKUP($C74, 면접번호!$B$3:$Y$124, H$2, FALSE)</f>
        <v>#REF!</v>
      </c>
      <c r="I74" s="134"/>
      <c r="J74" s="133" t="str">
        <f>VLOOKUP($C74, 면접번호!$B$3:$Y$124, J$2, FALSE)</f>
        <v>수도권 경제 01</v>
      </c>
      <c r="K74" s="133" t="e">
        <f>VLOOKUP($C74, 면접번호!$B$3:$Y$124, K$2, FALSE)</f>
        <v>#REF!</v>
      </c>
    </row>
    <row r="75" spans="1:11" ht="37.9" customHeight="1">
      <c r="A75" s="151">
        <v>2</v>
      </c>
      <c r="B75" s="151" t="str">
        <f t="shared" si="2"/>
        <v>비수도권 경제 01</v>
      </c>
      <c r="C75" s="141" t="s">
        <v>761</v>
      </c>
      <c r="D75" s="133" t="str">
        <f>VLOOKUP($C75, 면접번호!$B$3:$Y$124, D$2, FALSE)</f>
        <v>일반전형 비수도권 행정</v>
      </c>
      <c r="E75" s="133" t="str">
        <f>VLOOKUP($C75, 면접번호!$B$3:$Y$124, E$2, FALSE)</f>
        <v>08:40</v>
      </c>
      <c r="F75" s="140" t="e">
        <f>VLOOKUP($C75, 면접번호!$B$3:$Y$124, F$2, FALSE)</f>
        <v>#REF!</v>
      </c>
      <c r="G75" s="133" t="e">
        <f>VLOOKUP($C75, 면접번호!$B$3:$Y$124, G$2, FALSE)</f>
        <v>#REF!</v>
      </c>
      <c r="H75" s="139" t="e">
        <f>VLOOKUP($C75, 면접번호!$B$3:$Y$124, H$2, FALSE)</f>
        <v>#REF!</v>
      </c>
      <c r="I75" s="134"/>
      <c r="J75" s="133" t="str">
        <f>VLOOKUP($C75, 면접번호!$B$3:$Y$124, J$2, FALSE)</f>
        <v>비수도권 경제 01</v>
      </c>
      <c r="K75" s="133" t="e">
        <f>VLOOKUP($C75, 면접번호!$B$3:$Y$124, K$2, FALSE)</f>
        <v>#REF!</v>
      </c>
    </row>
    <row r="76" spans="1:11" ht="37.9" customHeight="1">
      <c r="A76" s="151">
        <v>3</v>
      </c>
      <c r="B76" s="151" t="str">
        <f t="shared" si="2"/>
        <v>수도권 경제 03</v>
      </c>
      <c r="C76" s="141" t="s">
        <v>759</v>
      </c>
      <c r="D76" s="133" t="str">
        <f>VLOOKUP($C76, 면접번호!$B$3:$Y$124, D$2, FALSE)</f>
        <v>일반전형 수도권 행정</v>
      </c>
      <c r="E76" s="133" t="str">
        <f>VLOOKUP($C76, 면접번호!$B$3:$Y$124, E$2, FALSE)</f>
        <v>08:40</v>
      </c>
      <c r="F76" s="140" t="e">
        <f>VLOOKUP($C76, 면접번호!$B$3:$Y$124, F$2, FALSE)</f>
        <v>#REF!</v>
      </c>
      <c r="G76" s="133" t="e">
        <f>VLOOKUP($C76, 면접번호!$B$3:$Y$124, G$2, FALSE)</f>
        <v>#REF!</v>
      </c>
      <c r="H76" s="139" t="e">
        <f>VLOOKUP($C76, 면접번호!$B$3:$Y$124, H$2, FALSE)</f>
        <v>#REF!</v>
      </c>
      <c r="I76" s="134"/>
      <c r="J76" s="133" t="str">
        <f>VLOOKUP($C76, 면접번호!$B$3:$Y$124, J$2, FALSE)</f>
        <v>수도권 경제 03</v>
      </c>
      <c r="K76" s="133" t="e">
        <f>VLOOKUP($C76, 면접번호!$B$3:$Y$124, K$2, FALSE)</f>
        <v>#REF!</v>
      </c>
    </row>
    <row r="77" spans="1:11" ht="37.9" customHeight="1">
      <c r="A77" s="151">
        <v>4</v>
      </c>
      <c r="B77" s="151" t="str">
        <f t="shared" si="2"/>
        <v>비수도권 경제 03</v>
      </c>
      <c r="C77" s="141" t="s">
        <v>763</v>
      </c>
      <c r="D77" s="133" t="str">
        <f>VLOOKUP($C77, 면접번호!$B$3:$Y$124, D$2, FALSE)</f>
        <v>일반전형 비수도권 행정</v>
      </c>
      <c r="E77" s="133" t="str">
        <f>VLOOKUP($C77, 면접번호!$B$3:$Y$124, E$2, FALSE)</f>
        <v>08:40</v>
      </c>
      <c r="F77" s="140" t="e">
        <f>VLOOKUP($C77, 면접번호!$B$3:$Y$124, F$2, FALSE)</f>
        <v>#REF!</v>
      </c>
      <c r="G77" s="133" t="e">
        <f>VLOOKUP($C77, 면접번호!$B$3:$Y$124, G$2, FALSE)</f>
        <v>#REF!</v>
      </c>
      <c r="H77" s="139" t="e">
        <f>VLOOKUP($C77, 면접번호!$B$3:$Y$124, H$2, FALSE)</f>
        <v>#REF!</v>
      </c>
      <c r="I77" s="134"/>
      <c r="J77" s="133" t="str">
        <f>VLOOKUP($C77, 면접번호!$B$3:$Y$124, J$2, FALSE)</f>
        <v>비수도권 경제 03</v>
      </c>
      <c r="K77" s="133" t="e">
        <f>VLOOKUP($C77, 면접번호!$B$3:$Y$124, K$2, FALSE)</f>
        <v>#REF!</v>
      </c>
    </row>
    <row r="78" spans="1:11" ht="37.9" customHeight="1">
      <c r="A78" s="151">
        <v>5</v>
      </c>
      <c r="B78" s="151" t="str">
        <f t="shared" si="2"/>
        <v>수도권 경제 02</v>
      </c>
      <c r="C78" s="141" t="s">
        <v>758</v>
      </c>
      <c r="D78" s="133" t="str">
        <f>VLOOKUP($C78, 면접번호!$B$3:$Y$124, D$2, FALSE)</f>
        <v>일반전형 수도권 행정</v>
      </c>
      <c r="E78" s="133" t="str">
        <f>VLOOKUP($C78, 면접번호!$B$3:$Y$124, E$2, FALSE)</f>
        <v>08:40</v>
      </c>
      <c r="F78" s="140" t="e">
        <f>VLOOKUP($C78, 면접번호!$B$3:$Y$124, F$2, FALSE)</f>
        <v>#REF!</v>
      </c>
      <c r="G78" s="133" t="e">
        <f>VLOOKUP($C78, 면접번호!$B$3:$Y$124, G$2, FALSE)</f>
        <v>#REF!</v>
      </c>
      <c r="H78" s="139" t="e">
        <f>VLOOKUP($C78, 면접번호!$B$3:$Y$124, H$2, FALSE)</f>
        <v>#REF!</v>
      </c>
      <c r="I78" s="134"/>
      <c r="J78" s="133" t="str">
        <f>VLOOKUP($C78, 면접번호!$B$3:$Y$124, J$2, FALSE)</f>
        <v>수도권 경제 02</v>
      </c>
      <c r="K78" s="133" t="e">
        <f>VLOOKUP($C78, 면접번호!$B$3:$Y$124, K$2, FALSE)</f>
        <v>#REF!</v>
      </c>
    </row>
    <row r="79" spans="1:11" ht="37.9" customHeight="1">
      <c r="A79" s="151">
        <v>6</v>
      </c>
      <c r="B79" s="151" t="str">
        <f t="shared" si="2"/>
        <v>비수도권 경제 02</v>
      </c>
      <c r="C79" s="141" t="s">
        <v>762</v>
      </c>
      <c r="D79" s="133" t="str">
        <f>VLOOKUP($C79, 면접번호!$B$3:$Y$124, D$2, FALSE)</f>
        <v>일반전형 비수도권 행정</v>
      </c>
      <c r="E79" s="133" t="str">
        <f>VLOOKUP($C79, 면접번호!$B$3:$Y$124, E$2, FALSE)</f>
        <v>08:40</v>
      </c>
      <c r="F79" s="140" t="e">
        <f>VLOOKUP($C79, 면접번호!$B$3:$Y$124, F$2, FALSE)</f>
        <v>#REF!</v>
      </c>
      <c r="G79" s="133" t="e">
        <f>VLOOKUP($C79, 면접번호!$B$3:$Y$124, G$2, FALSE)</f>
        <v>#REF!</v>
      </c>
      <c r="H79" s="139" t="e">
        <f>VLOOKUP($C79, 면접번호!$B$3:$Y$124, H$2, FALSE)</f>
        <v>#REF!</v>
      </c>
      <c r="I79" s="134"/>
      <c r="J79" s="133" t="str">
        <f>VLOOKUP($C79, 면접번호!$B$3:$Y$124, J$2, FALSE)</f>
        <v>비수도권 경제 02</v>
      </c>
      <c r="K79" s="133" t="e">
        <f>VLOOKUP($C79, 면접번호!$B$3:$Y$124, K$2, FALSE)</f>
        <v>#REF!</v>
      </c>
    </row>
    <row r="80" spans="1:11" ht="37.9" customHeight="1">
      <c r="A80" s="151">
        <v>7</v>
      </c>
      <c r="B80" s="151" t="str">
        <f t="shared" si="2"/>
        <v>수도권 경제 04</v>
      </c>
      <c r="C80" s="141" t="s">
        <v>760</v>
      </c>
      <c r="D80" s="133" t="str">
        <f>VLOOKUP($C80, 면접번호!$B$3:$Y$124, D$2, FALSE)</f>
        <v>일반전형 수도권 행정</v>
      </c>
      <c r="E80" s="133" t="str">
        <f>VLOOKUP($C80, 면접번호!$B$3:$Y$124, E$2, FALSE)</f>
        <v>08:40</v>
      </c>
      <c r="F80" s="140" t="e">
        <f>VLOOKUP($C80, 면접번호!$B$3:$Y$124, F$2, FALSE)</f>
        <v>#REF!</v>
      </c>
      <c r="G80" s="133" t="e">
        <f>VLOOKUP($C80, 면접번호!$B$3:$Y$124, G$2, FALSE)</f>
        <v>#REF!</v>
      </c>
      <c r="H80" s="139" t="e">
        <f>VLOOKUP($C80, 면접번호!$B$3:$Y$124, H$2, FALSE)</f>
        <v>#REF!</v>
      </c>
      <c r="I80" s="134"/>
      <c r="J80" s="133" t="str">
        <f>VLOOKUP($C80, 면접번호!$B$3:$Y$124, J$2, FALSE)</f>
        <v>수도권 경제 04</v>
      </c>
      <c r="K80" s="133" t="e">
        <f>VLOOKUP($C80, 면접번호!$B$3:$Y$124, K$2, FALSE)</f>
        <v>#REF!</v>
      </c>
    </row>
    <row r="81" spans="1:11" ht="37.9" customHeight="1">
      <c r="A81" s="151">
        <v>8</v>
      </c>
      <c r="B81" s="151" t="str">
        <f t="shared" si="2"/>
        <v>비수도권 경제 04</v>
      </c>
      <c r="C81" s="141" t="s">
        <v>764</v>
      </c>
      <c r="D81" s="133" t="str">
        <f>VLOOKUP($C81, 면접번호!$B$3:$Y$124, D$2, FALSE)</f>
        <v>일반전형 비수도권 행정</v>
      </c>
      <c r="E81" s="133" t="str">
        <f>VLOOKUP($C81, 면접번호!$B$3:$Y$124, E$2, FALSE)</f>
        <v>08:40</v>
      </c>
      <c r="F81" s="140" t="e">
        <f>VLOOKUP($C81, 면접번호!$B$3:$Y$124, F$2, FALSE)</f>
        <v>#REF!</v>
      </c>
      <c r="G81" s="133" t="e">
        <f>VLOOKUP($C81, 면접번호!$B$3:$Y$124, G$2, FALSE)</f>
        <v>#REF!</v>
      </c>
      <c r="H81" s="139" t="e">
        <f>VLOOKUP($C81, 면접번호!$B$3:$Y$124, H$2, FALSE)</f>
        <v>#REF!</v>
      </c>
      <c r="I81" s="134"/>
      <c r="J81" s="133" t="str">
        <f>VLOOKUP($C81, 면접번호!$B$3:$Y$124, J$2, FALSE)</f>
        <v>비수도권 경제 04</v>
      </c>
      <c r="K81" s="133" t="e">
        <f>VLOOKUP($C81, 면접번호!$B$3:$Y$124, K$2, FALSE)</f>
        <v>#REF!</v>
      </c>
    </row>
    <row r="82" spans="1:11" ht="37.9" customHeight="1">
      <c r="A82" s="151">
        <v>9</v>
      </c>
      <c r="B82" s="151" t="str">
        <f t="shared" si="2"/>
        <v>수도권 경제 05</v>
      </c>
      <c r="C82" s="141" t="s">
        <v>765</v>
      </c>
      <c r="D82" s="133" t="str">
        <f>VLOOKUP($C82, 면접번호!$B$3:$Y$124, D$2, FALSE)</f>
        <v>일반전형 수도권 행정</v>
      </c>
      <c r="E82" s="133" t="str">
        <f>VLOOKUP($C82, 면접번호!$B$3:$Y$124, E$2, FALSE)</f>
        <v>10:00</v>
      </c>
      <c r="F82" s="140" t="e">
        <f>VLOOKUP($C82, 면접번호!$B$3:$Y$124, F$2, FALSE)</f>
        <v>#REF!</v>
      </c>
      <c r="G82" s="133" t="e">
        <f>VLOOKUP($C82, 면접번호!$B$3:$Y$124, G$2, FALSE)</f>
        <v>#REF!</v>
      </c>
      <c r="H82" s="139" t="e">
        <f>VLOOKUP($C82, 면접번호!$B$3:$Y$124, H$2, FALSE)</f>
        <v>#REF!</v>
      </c>
      <c r="I82" s="134"/>
      <c r="J82" s="133" t="str">
        <f>VLOOKUP($C82, 면접번호!$B$3:$Y$124, J$2, FALSE)</f>
        <v>수도권 경제 05</v>
      </c>
      <c r="K82" s="133" t="e">
        <f>VLOOKUP($C82, 면접번호!$B$3:$Y$124, K$2, FALSE)</f>
        <v>#REF!</v>
      </c>
    </row>
    <row r="83" spans="1:11" ht="37.9" customHeight="1">
      <c r="A83" s="151">
        <v>10</v>
      </c>
      <c r="B83" s="151" t="str">
        <f t="shared" si="2"/>
        <v>비수도권 경제 05</v>
      </c>
      <c r="C83" s="141" t="s">
        <v>769</v>
      </c>
      <c r="D83" s="133" t="str">
        <f>VLOOKUP($C83, 면접번호!$B$3:$Y$124, D$2, FALSE)</f>
        <v>일반전형 비수도권 행정</v>
      </c>
      <c r="E83" s="133" t="str">
        <f>VLOOKUP($C83, 면접번호!$B$3:$Y$124, E$2, FALSE)</f>
        <v>10:00</v>
      </c>
      <c r="F83" s="140" t="e">
        <f>VLOOKUP($C83, 면접번호!$B$3:$Y$124, F$2, FALSE)</f>
        <v>#REF!</v>
      </c>
      <c r="G83" s="133" t="e">
        <f>VLOOKUP($C83, 면접번호!$B$3:$Y$124, G$2, FALSE)</f>
        <v>#REF!</v>
      </c>
      <c r="H83" s="139" t="e">
        <f>VLOOKUP($C83, 면접번호!$B$3:$Y$124, H$2, FALSE)</f>
        <v>#REF!</v>
      </c>
      <c r="I83" s="134"/>
      <c r="J83" s="133" t="str">
        <f>VLOOKUP($C83, 면접번호!$B$3:$Y$124, J$2, FALSE)</f>
        <v>비수도권 경제 05</v>
      </c>
      <c r="K83" s="133" t="e">
        <f>VLOOKUP($C83, 면접번호!$B$3:$Y$124, K$2, FALSE)</f>
        <v>#REF!</v>
      </c>
    </row>
    <row r="84" spans="1:11" ht="37.9" customHeight="1">
      <c r="A84" s="151">
        <v>11</v>
      </c>
      <c r="B84" s="151" t="str">
        <f t="shared" si="2"/>
        <v>수도권 경제 06</v>
      </c>
      <c r="C84" s="141" t="s">
        <v>766</v>
      </c>
      <c r="D84" s="133" t="str">
        <f>VLOOKUP($C84, 면접번호!$B$3:$Y$124, D$2, FALSE)</f>
        <v>일반전형 수도권 행정</v>
      </c>
      <c r="E84" s="133" t="str">
        <f>VLOOKUP($C84, 면접번호!$B$3:$Y$124, E$2, FALSE)</f>
        <v>10:00</v>
      </c>
      <c r="F84" s="140" t="e">
        <f>VLOOKUP($C84, 면접번호!$B$3:$Y$124, F$2, FALSE)</f>
        <v>#REF!</v>
      </c>
      <c r="G84" s="133" t="e">
        <f>VLOOKUP($C84, 면접번호!$B$3:$Y$124, G$2, FALSE)</f>
        <v>#REF!</v>
      </c>
      <c r="H84" s="139" t="e">
        <f>VLOOKUP($C84, 면접번호!$B$3:$Y$124, H$2, FALSE)</f>
        <v>#REF!</v>
      </c>
      <c r="I84" s="134"/>
      <c r="J84" s="133" t="str">
        <f>VLOOKUP($C84, 면접번호!$B$3:$Y$124, J$2, FALSE)</f>
        <v>수도권 경제 06</v>
      </c>
      <c r="K84" s="133" t="e">
        <f>VLOOKUP($C84, 면접번호!$B$3:$Y$124, K$2, FALSE)</f>
        <v>#REF!</v>
      </c>
    </row>
    <row r="85" spans="1:11" ht="37.9" customHeight="1">
      <c r="A85" s="151">
        <v>12</v>
      </c>
      <c r="B85" s="151" t="str">
        <f t="shared" si="2"/>
        <v>비수도권 경제 06</v>
      </c>
      <c r="C85" s="141" t="s">
        <v>770</v>
      </c>
      <c r="D85" s="133" t="str">
        <f>VLOOKUP($C85, 면접번호!$B$3:$Y$124, D$2, FALSE)</f>
        <v>일반전형 비수도권 행정</v>
      </c>
      <c r="E85" s="133" t="str">
        <f>VLOOKUP($C85, 면접번호!$B$3:$Y$124, E$2, FALSE)</f>
        <v>10:00</v>
      </c>
      <c r="F85" s="140" t="e">
        <f>VLOOKUP($C85, 면접번호!$B$3:$Y$124, F$2, FALSE)</f>
        <v>#REF!</v>
      </c>
      <c r="G85" s="133" t="e">
        <f>VLOOKUP($C85, 면접번호!$B$3:$Y$124, G$2, FALSE)</f>
        <v>#REF!</v>
      </c>
      <c r="H85" s="139" t="e">
        <f>VLOOKUP($C85, 면접번호!$B$3:$Y$124, H$2, FALSE)</f>
        <v>#REF!</v>
      </c>
      <c r="I85" s="134"/>
      <c r="J85" s="133" t="str">
        <f>VLOOKUP($C85, 면접번호!$B$3:$Y$124, J$2, FALSE)</f>
        <v>비수도권 경제 06</v>
      </c>
      <c r="K85" s="133" t="e">
        <f>VLOOKUP($C85, 면접번호!$B$3:$Y$124, K$2, FALSE)</f>
        <v>#REF!</v>
      </c>
    </row>
    <row r="86" spans="1:11" ht="37.9" customHeight="1">
      <c r="A86" s="151">
        <v>13</v>
      </c>
      <c r="B86" s="151" t="str">
        <f t="shared" si="2"/>
        <v>수도권 경제 08</v>
      </c>
      <c r="C86" s="141" t="s">
        <v>768</v>
      </c>
      <c r="D86" s="133" t="str">
        <f>VLOOKUP($C86, 면접번호!$B$3:$Y$124, D$2, FALSE)</f>
        <v>일반전형 수도권 행정</v>
      </c>
      <c r="E86" s="133" t="str">
        <f>VLOOKUP($C86, 면접번호!$B$3:$Y$124, E$2, FALSE)</f>
        <v>10:00</v>
      </c>
      <c r="F86" s="140" t="e">
        <f>VLOOKUP($C86, 면접번호!$B$3:$Y$124, F$2, FALSE)</f>
        <v>#REF!</v>
      </c>
      <c r="G86" s="133" t="e">
        <f>VLOOKUP($C86, 면접번호!$B$3:$Y$124, G$2, FALSE)</f>
        <v>#REF!</v>
      </c>
      <c r="H86" s="139" t="e">
        <f>VLOOKUP($C86, 면접번호!$B$3:$Y$124, H$2, FALSE)</f>
        <v>#REF!</v>
      </c>
      <c r="I86" s="134"/>
      <c r="J86" s="133" t="str">
        <f>VLOOKUP($C86, 면접번호!$B$3:$Y$124, J$2, FALSE)</f>
        <v>수도권 경제 08</v>
      </c>
      <c r="K86" s="133" t="e">
        <f>VLOOKUP($C86, 면접번호!$B$3:$Y$124, K$2, FALSE)</f>
        <v>#REF!</v>
      </c>
    </row>
    <row r="87" spans="1:11" ht="37.9" customHeight="1">
      <c r="A87" s="151">
        <v>14</v>
      </c>
      <c r="B87" s="151" t="str">
        <f t="shared" si="2"/>
        <v>비수도권 경제 08</v>
      </c>
      <c r="C87" s="141" t="s">
        <v>772</v>
      </c>
      <c r="D87" s="133" t="str">
        <f>VLOOKUP($C87, 면접번호!$B$3:$Y$124, D$2, FALSE)</f>
        <v>일반전형 비수도권 행정</v>
      </c>
      <c r="E87" s="133" t="str">
        <f>VLOOKUP($C87, 면접번호!$B$3:$Y$124, E$2, FALSE)</f>
        <v>10:00</v>
      </c>
      <c r="F87" s="140" t="e">
        <f>VLOOKUP($C87, 면접번호!$B$3:$Y$124, F$2, FALSE)</f>
        <v>#REF!</v>
      </c>
      <c r="G87" s="133" t="e">
        <f>VLOOKUP($C87, 면접번호!$B$3:$Y$124, G$2, FALSE)</f>
        <v>#REF!</v>
      </c>
      <c r="H87" s="139" t="e">
        <f>VLOOKUP($C87, 면접번호!$B$3:$Y$124, H$2, FALSE)</f>
        <v>#REF!</v>
      </c>
      <c r="I87" s="134"/>
      <c r="J87" s="133" t="str">
        <f>VLOOKUP($C87, 면접번호!$B$3:$Y$124, J$2, FALSE)</f>
        <v>비수도권 경제 08</v>
      </c>
      <c r="K87" s="133" t="e">
        <f>VLOOKUP($C87, 면접번호!$B$3:$Y$124, K$2, FALSE)</f>
        <v>#REF!</v>
      </c>
    </row>
    <row r="88" spans="1:11" ht="37.9" customHeight="1">
      <c r="A88" s="151">
        <v>15</v>
      </c>
      <c r="B88" s="151" t="str">
        <f t="shared" si="2"/>
        <v>수도권 경제 07</v>
      </c>
      <c r="C88" s="141" t="s">
        <v>767</v>
      </c>
      <c r="D88" s="133" t="str">
        <f>VLOOKUP($C88, 면접번호!$B$3:$Y$124, D$2, FALSE)</f>
        <v>일반전형 수도권 행정</v>
      </c>
      <c r="E88" s="133" t="str">
        <f>VLOOKUP($C88, 면접번호!$B$3:$Y$124, E$2, FALSE)</f>
        <v>10:00</v>
      </c>
      <c r="F88" s="140" t="e">
        <f>VLOOKUP($C88, 면접번호!$B$3:$Y$124, F$2, FALSE)</f>
        <v>#REF!</v>
      </c>
      <c r="G88" s="133" t="e">
        <f>VLOOKUP($C88, 면접번호!$B$3:$Y$124, G$2, FALSE)</f>
        <v>#REF!</v>
      </c>
      <c r="H88" s="139" t="e">
        <f>VLOOKUP($C88, 면접번호!$B$3:$Y$124, H$2, FALSE)</f>
        <v>#REF!</v>
      </c>
      <c r="I88" s="134"/>
      <c r="J88" s="133" t="str">
        <f>VLOOKUP($C88, 면접번호!$B$3:$Y$124, J$2, FALSE)</f>
        <v>수도권 경제 07</v>
      </c>
      <c r="K88" s="133" t="e">
        <f>VLOOKUP($C88, 면접번호!$B$3:$Y$124, K$2, FALSE)</f>
        <v>#REF!</v>
      </c>
    </row>
    <row r="89" spans="1:11" ht="37.9" customHeight="1">
      <c r="A89" s="151">
        <v>16</v>
      </c>
      <c r="B89" s="151" t="str">
        <f t="shared" si="2"/>
        <v>비수도권 경제 07</v>
      </c>
      <c r="C89" s="141" t="s">
        <v>771</v>
      </c>
      <c r="D89" s="133" t="str">
        <f>VLOOKUP($C89, 면접번호!$B$3:$Y$124, D$2, FALSE)</f>
        <v>일반전형 비수도권 행정</v>
      </c>
      <c r="E89" s="133" t="str">
        <f>VLOOKUP($C89, 면접번호!$B$3:$Y$124, E$2, FALSE)</f>
        <v>10:00</v>
      </c>
      <c r="F89" s="140" t="e">
        <f>VLOOKUP($C89, 면접번호!$B$3:$Y$124, F$2, FALSE)</f>
        <v>#REF!</v>
      </c>
      <c r="G89" s="133" t="e">
        <f>VLOOKUP($C89, 면접번호!$B$3:$Y$124, G$2, FALSE)</f>
        <v>#REF!</v>
      </c>
      <c r="H89" s="139" t="e">
        <f>VLOOKUP($C89, 면접번호!$B$3:$Y$124, H$2, FALSE)</f>
        <v>#REF!</v>
      </c>
      <c r="I89" s="134"/>
      <c r="J89" s="133" t="str">
        <f>VLOOKUP($C89, 면접번호!$B$3:$Y$124, J$2, FALSE)</f>
        <v>비수도권 경제 07</v>
      </c>
      <c r="K89" s="133" t="e">
        <f>VLOOKUP($C89, 면접번호!$B$3:$Y$124, K$2, FALSE)</f>
        <v>#REF!</v>
      </c>
    </row>
    <row r="90" spans="1:11" ht="37.9" customHeight="1">
      <c r="A90" s="151">
        <v>17</v>
      </c>
      <c r="B90" s="151" t="str">
        <f t="shared" si="2"/>
        <v>수도권 경제 09</v>
      </c>
      <c r="C90" s="141" t="s">
        <v>773</v>
      </c>
      <c r="D90" s="133" t="str">
        <f>VLOOKUP($C90, 면접번호!$B$3:$Y$124, D$2, FALSE)</f>
        <v>일반전형 수도권 행정</v>
      </c>
      <c r="E90" s="133" t="str">
        <f>VLOOKUP($C90, 면접번호!$B$3:$Y$124, E$2, FALSE)</f>
        <v>12:50</v>
      </c>
      <c r="F90" s="140" t="e">
        <f>VLOOKUP($C90, 면접번호!$B$3:$Y$124, F$2, FALSE)</f>
        <v>#REF!</v>
      </c>
      <c r="G90" s="133" t="e">
        <f>VLOOKUP($C90, 면접번호!$B$3:$Y$124, G$2, FALSE)</f>
        <v>#REF!</v>
      </c>
      <c r="H90" s="139" t="e">
        <f>VLOOKUP($C90, 면접번호!$B$3:$Y$124, H$2, FALSE)</f>
        <v>#REF!</v>
      </c>
      <c r="I90" s="133" t="s">
        <v>1065</v>
      </c>
      <c r="J90" s="133" t="str">
        <f>VLOOKUP($C90, 면접번호!$B$3:$Y$124, J$2, FALSE)</f>
        <v>수도권 경제 09</v>
      </c>
      <c r="K90" s="133" t="e">
        <f>VLOOKUP($C90, 면접번호!$B$3:$Y$124, K$2, FALSE)</f>
        <v>#REF!</v>
      </c>
    </row>
    <row r="91" spans="1:11" ht="37.9" customHeight="1">
      <c r="A91" s="151">
        <v>18</v>
      </c>
      <c r="B91" s="151" t="str">
        <f t="shared" si="2"/>
        <v>비수도권 경제 09</v>
      </c>
      <c r="C91" s="141" t="s">
        <v>777</v>
      </c>
      <c r="D91" s="133" t="str">
        <f>VLOOKUP($C91, 면접번호!$B$3:$Y$124, D$2, FALSE)</f>
        <v>일반전형 비수도권 행정</v>
      </c>
      <c r="E91" s="133" t="str">
        <f>VLOOKUP($C91, 면접번호!$B$3:$Y$124, E$2, FALSE)</f>
        <v>12:50</v>
      </c>
      <c r="F91" s="140" t="e">
        <f>VLOOKUP($C91, 면접번호!$B$3:$Y$124, F$2, FALSE)</f>
        <v>#REF!</v>
      </c>
      <c r="G91" s="133" t="e">
        <f>VLOOKUP($C91, 면접번호!$B$3:$Y$124, G$2, FALSE)</f>
        <v>#REF!</v>
      </c>
      <c r="H91" s="139" t="e">
        <f>VLOOKUP($C91, 면접번호!$B$3:$Y$124, H$2, FALSE)</f>
        <v>#REF!</v>
      </c>
      <c r="I91" s="134"/>
      <c r="J91" s="133" t="str">
        <f>VLOOKUP($C91, 면접번호!$B$3:$Y$124, J$2, FALSE)</f>
        <v>비수도권 경제 09</v>
      </c>
      <c r="K91" s="133" t="e">
        <f>VLOOKUP($C91, 면접번호!$B$3:$Y$124, K$2, FALSE)</f>
        <v>#REF!</v>
      </c>
    </row>
    <row r="92" spans="1:11" ht="37.9" customHeight="1">
      <c r="A92" s="151">
        <v>19</v>
      </c>
      <c r="B92" s="151" t="str">
        <f t="shared" si="2"/>
        <v>수도권 경제 11</v>
      </c>
      <c r="C92" s="141" t="s">
        <v>775</v>
      </c>
      <c r="D92" s="133" t="str">
        <f>VLOOKUP($C92, 면접번호!$B$3:$Y$124, D$2, FALSE)</f>
        <v>일반전형 수도권 행정</v>
      </c>
      <c r="E92" s="133" t="str">
        <f>VLOOKUP($C92, 면접번호!$B$3:$Y$124, E$2, FALSE)</f>
        <v>12:50</v>
      </c>
      <c r="F92" s="140" t="e">
        <f>VLOOKUP($C92, 면접번호!$B$3:$Y$124, F$2, FALSE)</f>
        <v>#REF!</v>
      </c>
      <c r="G92" s="133" t="e">
        <f>VLOOKUP($C92, 면접번호!$B$3:$Y$124, G$2, FALSE)</f>
        <v>#REF!</v>
      </c>
      <c r="H92" s="139" t="e">
        <f>VLOOKUP($C92, 면접번호!$B$3:$Y$124, H$2, FALSE)</f>
        <v>#REF!</v>
      </c>
      <c r="I92" s="134"/>
      <c r="J92" s="133" t="str">
        <f>VLOOKUP($C92, 면접번호!$B$3:$Y$124, J$2, FALSE)</f>
        <v>수도권 경제 11</v>
      </c>
      <c r="K92" s="133" t="e">
        <f>VLOOKUP($C92, 면접번호!$B$3:$Y$124, K$2, FALSE)</f>
        <v>#REF!</v>
      </c>
    </row>
    <row r="93" spans="1:11" ht="37.9" customHeight="1">
      <c r="A93" s="151">
        <v>20</v>
      </c>
      <c r="B93" s="151" t="str">
        <f t="shared" si="2"/>
        <v>비수도권 경제 11</v>
      </c>
      <c r="C93" s="141" t="s">
        <v>779</v>
      </c>
      <c r="D93" s="133" t="str">
        <f>VLOOKUP($C93, 면접번호!$B$3:$Y$124, D$2, FALSE)</f>
        <v>일반전형 비수도권 행정</v>
      </c>
      <c r="E93" s="133" t="str">
        <f>VLOOKUP($C93, 면접번호!$B$3:$Y$124, E$2, FALSE)</f>
        <v>12:50</v>
      </c>
      <c r="F93" s="140" t="e">
        <f>VLOOKUP($C93, 면접번호!$B$3:$Y$124, F$2, FALSE)</f>
        <v>#REF!</v>
      </c>
      <c r="G93" s="133" t="e">
        <f>VLOOKUP($C93, 면접번호!$B$3:$Y$124, G$2, FALSE)</f>
        <v>#REF!</v>
      </c>
      <c r="H93" s="139" t="e">
        <f>VLOOKUP($C93, 면접번호!$B$3:$Y$124, H$2, FALSE)</f>
        <v>#REF!</v>
      </c>
      <c r="I93" s="134"/>
      <c r="J93" s="133" t="str">
        <f>VLOOKUP($C93, 면접번호!$B$3:$Y$124, J$2, FALSE)</f>
        <v>비수도권 경제 11</v>
      </c>
      <c r="K93" s="133" t="e">
        <f>VLOOKUP($C93, 면접번호!$B$3:$Y$124, K$2, FALSE)</f>
        <v>#REF!</v>
      </c>
    </row>
    <row r="94" spans="1:11" ht="37.9" customHeight="1">
      <c r="A94" s="151">
        <v>21</v>
      </c>
      <c r="B94" s="151" t="str">
        <f t="shared" si="2"/>
        <v>수도권 경제 10</v>
      </c>
      <c r="C94" s="141" t="s">
        <v>774</v>
      </c>
      <c r="D94" s="133" t="str">
        <f>VLOOKUP($C94, 면접번호!$B$3:$Y$124, D$2, FALSE)</f>
        <v>일반전형 수도권 행정</v>
      </c>
      <c r="E94" s="133" t="str">
        <f>VLOOKUP($C94, 면접번호!$B$3:$Y$124, E$2, FALSE)</f>
        <v>12:50</v>
      </c>
      <c r="F94" s="140" t="e">
        <f>VLOOKUP($C94, 면접번호!$B$3:$Y$124, F$2, FALSE)</f>
        <v>#REF!</v>
      </c>
      <c r="G94" s="133" t="e">
        <f>VLOOKUP($C94, 면접번호!$B$3:$Y$124, G$2, FALSE)</f>
        <v>#REF!</v>
      </c>
      <c r="H94" s="139" t="e">
        <f>VLOOKUP($C94, 면접번호!$B$3:$Y$124, H$2, FALSE)</f>
        <v>#REF!</v>
      </c>
      <c r="I94" s="133" t="s">
        <v>1065</v>
      </c>
      <c r="J94" s="133" t="str">
        <f>VLOOKUP($C94, 면접번호!$B$3:$Y$124, J$2, FALSE)</f>
        <v>수도권 경제 10</v>
      </c>
      <c r="K94" s="133" t="e">
        <f>VLOOKUP($C94, 면접번호!$B$3:$Y$124, K$2, FALSE)</f>
        <v>#REF!</v>
      </c>
    </row>
    <row r="95" spans="1:11" ht="37.9" customHeight="1">
      <c r="A95" s="151">
        <v>22</v>
      </c>
      <c r="B95" s="151" t="str">
        <f t="shared" si="2"/>
        <v>비수도권 경제 10</v>
      </c>
      <c r="C95" s="141" t="s">
        <v>778</v>
      </c>
      <c r="D95" s="133" t="str">
        <f>VLOOKUP($C95, 면접번호!$B$3:$Y$124, D$2, FALSE)</f>
        <v>일반전형 비수도권 행정</v>
      </c>
      <c r="E95" s="133" t="str">
        <f>VLOOKUP($C95, 면접번호!$B$3:$Y$124, E$2, FALSE)</f>
        <v>12:50</v>
      </c>
      <c r="F95" s="140" t="e">
        <f>VLOOKUP($C95, 면접번호!$B$3:$Y$124, F$2, FALSE)</f>
        <v>#REF!</v>
      </c>
      <c r="G95" s="133" t="e">
        <f>VLOOKUP($C95, 면접번호!$B$3:$Y$124, G$2, FALSE)</f>
        <v>#REF!</v>
      </c>
      <c r="H95" s="139" t="e">
        <f>VLOOKUP($C95, 면접번호!$B$3:$Y$124, H$2, FALSE)</f>
        <v>#REF!</v>
      </c>
      <c r="I95" s="134"/>
      <c r="J95" s="133" t="str">
        <f>VLOOKUP($C95, 면접번호!$B$3:$Y$124, J$2, FALSE)</f>
        <v>비수도권 경제 10</v>
      </c>
      <c r="K95" s="133" t="e">
        <f>VLOOKUP($C95, 면접번호!$B$3:$Y$124, K$2, FALSE)</f>
        <v>#REF!</v>
      </c>
    </row>
    <row r="96" spans="1:11" ht="37.9" customHeight="1">
      <c r="A96" s="151">
        <v>23</v>
      </c>
      <c r="B96" s="151" t="str">
        <f t="shared" si="2"/>
        <v>수도권 경제 12</v>
      </c>
      <c r="C96" s="141" t="s">
        <v>776</v>
      </c>
      <c r="D96" s="133" t="str">
        <f>VLOOKUP($C96, 면접번호!$B$3:$Y$124, D$2, FALSE)</f>
        <v>일반전형 수도권 행정</v>
      </c>
      <c r="E96" s="133" t="str">
        <f>VLOOKUP($C96, 면접번호!$B$3:$Y$124, E$2, FALSE)</f>
        <v>12:50</v>
      </c>
      <c r="F96" s="140" t="e">
        <f>VLOOKUP($C96, 면접번호!$B$3:$Y$124, F$2, FALSE)</f>
        <v>#REF!</v>
      </c>
      <c r="G96" s="133" t="e">
        <f>VLOOKUP($C96, 면접번호!$B$3:$Y$124, G$2, FALSE)</f>
        <v>#REF!</v>
      </c>
      <c r="H96" s="139" t="e">
        <f>VLOOKUP($C96, 면접번호!$B$3:$Y$124, H$2, FALSE)</f>
        <v>#REF!</v>
      </c>
      <c r="I96" s="134"/>
      <c r="J96" s="133" t="str">
        <f>VLOOKUP($C96, 면접번호!$B$3:$Y$124, J$2, FALSE)</f>
        <v>수도권 경제 12</v>
      </c>
      <c r="K96" s="133" t="e">
        <f>VLOOKUP($C96, 면접번호!$B$3:$Y$124, K$2, FALSE)</f>
        <v>#REF!</v>
      </c>
    </row>
    <row r="97" spans="1:11" ht="37.9" customHeight="1">
      <c r="A97" s="151">
        <v>24</v>
      </c>
      <c r="B97" s="151" t="str">
        <f t="shared" si="2"/>
        <v>비수도권 경제 12</v>
      </c>
      <c r="C97" s="141" t="s">
        <v>780</v>
      </c>
      <c r="D97" s="133" t="str">
        <f>VLOOKUP($C97, 면접번호!$B$3:$Y$124, D$2, FALSE)</f>
        <v>일반전형 비수도권 행정</v>
      </c>
      <c r="E97" s="133" t="str">
        <f>VLOOKUP($C97, 면접번호!$B$3:$Y$124, E$2, FALSE)</f>
        <v>12:50</v>
      </c>
      <c r="F97" s="140" t="e">
        <f>VLOOKUP($C97, 면접번호!$B$3:$Y$124, F$2, FALSE)</f>
        <v>#REF!</v>
      </c>
      <c r="G97" s="133" t="e">
        <f>VLOOKUP($C97, 면접번호!$B$3:$Y$124, G$2, FALSE)</f>
        <v>#REF!</v>
      </c>
      <c r="H97" s="139" t="e">
        <f>VLOOKUP($C97, 면접번호!$B$3:$Y$124, H$2, FALSE)</f>
        <v>#REF!</v>
      </c>
      <c r="I97" s="134"/>
      <c r="J97" s="133" t="str">
        <f>VLOOKUP($C97, 면접번호!$B$3:$Y$124, J$2, FALSE)</f>
        <v>비수도권 경제 12</v>
      </c>
      <c r="K97" s="133" t="e">
        <f>VLOOKUP($C97, 면접번호!$B$3:$Y$124, K$2, FALSE)</f>
        <v>#REF!</v>
      </c>
    </row>
    <row r="98" spans="1:11" ht="37.9" customHeight="1">
      <c r="A98" s="151">
        <v>25</v>
      </c>
      <c r="B98" s="151" t="str">
        <f t="shared" si="2"/>
        <v>수도권 경제 13</v>
      </c>
      <c r="C98" s="141" t="s">
        <v>781</v>
      </c>
      <c r="D98" s="133" t="str">
        <f>VLOOKUP($C98, 면접번호!$B$3:$Y$124, D$2, FALSE)</f>
        <v>일반전형 수도권 행정</v>
      </c>
      <c r="E98" s="133" t="str">
        <f>VLOOKUP($C98, 면접번호!$B$3:$Y$124, E$2, FALSE)</f>
        <v>14:10</v>
      </c>
      <c r="F98" s="140" t="e">
        <f>VLOOKUP($C98, 면접번호!$B$3:$Y$124, F$2, FALSE)</f>
        <v>#REF!</v>
      </c>
      <c r="G98" s="133" t="e">
        <f>VLOOKUP($C98, 면접번호!$B$3:$Y$124, G$2, FALSE)</f>
        <v>#REF!</v>
      </c>
      <c r="H98" s="139" t="e">
        <f>VLOOKUP($C98, 면접번호!$B$3:$Y$124, H$2, FALSE)</f>
        <v>#REF!</v>
      </c>
      <c r="I98" s="134"/>
      <c r="J98" s="133" t="str">
        <f>VLOOKUP($C98, 면접번호!$B$3:$Y$124, J$2, FALSE)</f>
        <v>수도권 경제 13</v>
      </c>
      <c r="K98" s="133" t="e">
        <f>VLOOKUP($C98, 면접번호!$B$3:$Y$124, K$2, FALSE)</f>
        <v>#REF!</v>
      </c>
    </row>
    <row r="99" spans="1:11" ht="37.9" customHeight="1">
      <c r="A99" s="151">
        <v>26</v>
      </c>
      <c r="B99" s="151" t="str">
        <f t="shared" si="2"/>
        <v>비수도권 경제 13</v>
      </c>
      <c r="C99" s="141" t="s">
        <v>785</v>
      </c>
      <c r="D99" s="133" t="str">
        <f>VLOOKUP($C99, 면접번호!$B$3:$Y$124, D$2, FALSE)</f>
        <v>일반전형 비수도권 행정</v>
      </c>
      <c r="E99" s="133" t="str">
        <f>VLOOKUP($C99, 면접번호!$B$3:$Y$124, E$2, FALSE)</f>
        <v>14:10</v>
      </c>
      <c r="F99" s="140" t="e">
        <f>VLOOKUP($C99, 면접번호!$B$3:$Y$124, F$2, FALSE)</f>
        <v>#REF!</v>
      </c>
      <c r="G99" s="133" t="e">
        <f>VLOOKUP($C99, 면접번호!$B$3:$Y$124, G$2, FALSE)</f>
        <v>#REF!</v>
      </c>
      <c r="H99" s="139" t="e">
        <f>VLOOKUP($C99, 면접번호!$B$3:$Y$124, H$2, FALSE)</f>
        <v>#REF!</v>
      </c>
      <c r="I99" s="134"/>
      <c r="J99" s="133" t="str">
        <f>VLOOKUP($C99, 면접번호!$B$3:$Y$124, J$2, FALSE)</f>
        <v>비수도권 경제 13</v>
      </c>
      <c r="K99" s="133" t="e">
        <f>VLOOKUP($C99, 면접번호!$B$3:$Y$124, K$2, FALSE)</f>
        <v>#REF!</v>
      </c>
    </row>
    <row r="100" spans="1:11" ht="37.9" customHeight="1">
      <c r="A100" s="151">
        <v>27</v>
      </c>
      <c r="B100" s="151" t="str">
        <f t="shared" si="2"/>
        <v>수도권 경제 14</v>
      </c>
      <c r="C100" s="141" t="s">
        <v>782</v>
      </c>
      <c r="D100" s="133" t="str">
        <f>VLOOKUP($C100, 면접번호!$B$3:$Y$124, D$2, FALSE)</f>
        <v>일반전형 수도권 행정</v>
      </c>
      <c r="E100" s="133" t="str">
        <f>VLOOKUP($C100, 면접번호!$B$3:$Y$124, E$2, FALSE)</f>
        <v>14:10</v>
      </c>
      <c r="F100" s="140" t="e">
        <f>VLOOKUP($C100, 면접번호!$B$3:$Y$124, F$2, FALSE)</f>
        <v>#REF!</v>
      </c>
      <c r="G100" s="133" t="e">
        <f>VLOOKUP($C100, 면접번호!$B$3:$Y$124, G$2, FALSE)</f>
        <v>#REF!</v>
      </c>
      <c r="H100" s="139" t="e">
        <f>VLOOKUP($C100, 면접번호!$B$3:$Y$124, H$2, FALSE)</f>
        <v>#REF!</v>
      </c>
      <c r="I100" s="133" t="s">
        <v>1065</v>
      </c>
      <c r="J100" s="133" t="str">
        <f>VLOOKUP($C100, 면접번호!$B$3:$Y$124, J$2, FALSE)</f>
        <v>수도권 경제 14</v>
      </c>
      <c r="K100" s="133" t="e">
        <f>VLOOKUP($C100, 면접번호!$B$3:$Y$124, K$2, FALSE)</f>
        <v>#REF!</v>
      </c>
    </row>
    <row r="101" spans="1:11" ht="37.9" customHeight="1">
      <c r="A101" s="151">
        <v>28</v>
      </c>
      <c r="B101" s="151" t="str">
        <f t="shared" ref="B101:B126" si="3">J101</f>
        <v>비수도권 경제 14</v>
      </c>
      <c r="C101" s="141" t="s">
        <v>786</v>
      </c>
      <c r="D101" s="133" t="str">
        <f>VLOOKUP($C101, 면접번호!$B$3:$Y$124, D$2, FALSE)</f>
        <v>일반전형 비수도권 행정</v>
      </c>
      <c r="E101" s="133" t="str">
        <f>VLOOKUP($C101, 면접번호!$B$3:$Y$124, E$2, FALSE)</f>
        <v>14:10</v>
      </c>
      <c r="F101" s="140" t="e">
        <f>VLOOKUP($C101, 면접번호!$B$3:$Y$124, F$2, FALSE)</f>
        <v>#REF!</v>
      </c>
      <c r="G101" s="133" t="e">
        <f>VLOOKUP($C101, 면접번호!$B$3:$Y$124, G$2, FALSE)</f>
        <v>#REF!</v>
      </c>
      <c r="H101" s="139" t="e">
        <f>VLOOKUP($C101, 면접번호!$B$3:$Y$124, H$2, FALSE)</f>
        <v>#REF!</v>
      </c>
      <c r="I101" s="134"/>
      <c r="J101" s="133" t="str">
        <f>VLOOKUP($C101, 면접번호!$B$3:$Y$124, J$2, FALSE)</f>
        <v>비수도권 경제 14</v>
      </c>
      <c r="K101" s="133" t="e">
        <f>VLOOKUP($C101, 면접번호!$B$3:$Y$124, K$2, FALSE)</f>
        <v>#REF!</v>
      </c>
    </row>
    <row r="102" spans="1:11" ht="37.9" customHeight="1">
      <c r="A102" s="151">
        <v>29</v>
      </c>
      <c r="B102" s="151" t="str">
        <f t="shared" si="3"/>
        <v>수도권 경제 16</v>
      </c>
      <c r="C102" s="141" t="s">
        <v>784</v>
      </c>
      <c r="D102" s="133" t="str">
        <f>VLOOKUP($C102, 면접번호!$B$3:$Y$124, D$2, FALSE)</f>
        <v>일반전형 수도권 행정</v>
      </c>
      <c r="E102" s="133" t="str">
        <f>VLOOKUP($C102, 면접번호!$B$3:$Y$124, E$2, FALSE)</f>
        <v>14:10</v>
      </c>
      <c r="F102" s="140" t="e">
        <f>VLOOKUP($C102, 면접번호!$B$3:$Y$124, F$2, FALSE)</f>
        <v>#REF!</v>
      </c>
      <c r="G102" s="133" t="e">
        <f>VLOOKUP($C102, 면접번호!$B$3:$Y$124, G$2, FALSE)</f>
        <v>#REF!</v>
      </c>
      <c r="H102" s="139" t="e">
        <f>VLOOKUP($C102, 면접번호!$B$3:$Y$124, H$2, FALSE)</f>
        <v>#REF!</v>
      </c>
      <c r="I102" s="134"/>
      <c r="J102" s="133" t="str">
        <f>VLOOKUP($C102, 면접번호!$B$3:$Y$124, J$2, FALSE)</f>
        <v>수도권 경제 16</v>
      </c>
      <c r="K102" s="133" t="e">
        <f>VLOOKUP($C102, 면접번호!$B$3:$Y$124, K$2, FALSE)</f>
        <v>#REF!</v>
      </c>
    </row>
    <row r="103" spans="1:11" ht="37.9" customHeight="1">
      <c r="A103" s="151">
        <v>30</v>
      </c>
      <c r="B103" s="151" t="str">
        <f t="shared" si="3"/>
        <v>비수도권 경제 16</v>
      </c>
      <c r="C103" s="141" t="s">
        <v>788</v>
      </c>
      <c r="D103" s="133" t="str">
        <f>VLOOKUP($C103, 면접번호!$B$3:$Y$124, D$2, FALSE)</f>
        <v>일반전형 비수도권 행정</v>
      </c>
      <c r="E103" s="133" t="str">
        <f>VLOOKUP($C103, 면접번호!$B$3:$Y$124, E$2, FALSE)</f>
        <v>14:10</v>
      </c>
      <c r="F103" s="140" t="e">
        <f>VLOOKUP($C103, 면접번호!$B$3:$Y$124, F$2, FALSE)</f>
        <v>#REF!</v>
      </c>
      <c r="G103" s="133" t="e">
        <f>VLOOKUP($C103, 면접번호!$B$3:$Y$124, G$2, FALSE)</f>
        <v>#REF!</v>
      </c>
      <c r="H103" s="139" t="e">
        <f>VLOOKUP($C103, 면접번호!$B$3:$Y$124, H$2, FALSE)</f>
        <v>#REF!</v>
      </c>
      <c r="I103" s="134"/>
      <c r="J103" s="133" t="str">
        <f>VLOOKUP($C103, 면접번호!$B$3:$Y$124, J$2, FALSE)</f>
        <v>비수도권 경제 16</v>
      </c>
      <c r="K103" s="133" t="e">
        <f>VLOOKUP($C103, 면접번호!$B$3:$Y$124, K$2, FALSE)</f>
        <v>#REF!</v>
      </c>
    </row>
    <row r="104" spans="1:11" ht="37.9" customHeight="1">
      <c r="A104" s="151">
        <v>31</v>
      </c>
      <c r="B104" s="151" t="str">
        <f t="shared" si="3"/>
        <v>수도권 경제 15</v>
      </c>
      <c r="C104" s="141" t="s">
        <v>783</v>
      </c>
      <c r="D104" s="133" t="str">
        <f>VLOOKUP($C104, 면접번호!$B$3:$Y$124, D$2, FALSE)</f>
        <v>일반전형 수도권 행정</v>
      </c>
      <c r="E104" s="133" t="str">
        <f>VLOOKUP($C104, 면접번호!$B$3:$Y$124, E$2, FALSE)</f>
        <v>14:10</v>
      </c>
      <c r="F104" s="140" t="e">
        <f>VLOOKUP($C104, 면접번호!$B$3:$Y$124, F$2, FALSE)</f>
        <v>#REF!</v>
      </c>
      <c r="G104" s="133" t="e">
        <f>VLOOKUP($C104, 면접번호!$B$3:$Y$124, G$2, FALSE)</f>
        <v>#REF!</v>
      </c>
      <c r="H104" s="139" t="e">
        <f>VLOOKUP($C104, 면접번호!$B$3:$Y$124, H$2, FALSE)</f>
        <v>#REF!</v>
      </c>
      <c r="I104" s="134"/>
      <c r="J104" s="133" t="str">
        <f>VLOOKUP($C104, 면접번호!$B$3:$Y$124, J$2, FALSE)</f>
        <v>수도권 경제 15</v>
      </c>
      <c r="K104" s="133" t="e">
        <f>VLOOKUP($C104, 면접번호!$B$3:$Y$124, K$2, FALSE)</f>
        <v>#REF!</v>
      </c>
    </row>
    <row r="105" spans="1:11" ht="37.9" customHeight="1">
      <c r="A105" s="151">
        <v>32</v>
      </c>
      <c r="B105" s="151" t="str">
        <f t="shared" si="3"/>
        <v>비수도권 경제 15</v>
      </c>
      <c r="C105" s="141" t="s">
        <v>787</v>
      </c>
      <c r="D105" s="133" t="str">
        <f>VLOOKUP($C105, 면접번호!$B$3:$Y$124, D$2, FALSE)</f>
        <v>일반전형 비수도권 행정</v>
      </c>
      <c r="E105" s="133" t="str">
        <f>VLOOKUP($C105, 면접번호!$B$3:$Y$124, E$2, FALSE)</f>
        <v>14:10</v>
      </c>
      <c r="F105" s="140" t="e">
        <f>VLOOKUP($C105, 면접번호!$B$3:$Y$124, F$2, FALSE)</f>
        <v>#REF!</v>
      </c>
      <c r="G105" s="133" t="e">
        <f>VLOOKUP($C105, 면접번호!$B$3:$Y$124, G$2, FALSE)</f>
        <v>#REF!</v>
      </c>
      <c r="H105" s="139" t="e">
        <f>VLOOKUP($C105, 면접번호!$B$3:$Y$124, H$2, FALSE)</f>
        <v>#REF!</v>
      </c>
      <c r="I105" s="134"/>
      <c r="J105" s="133" t="str">
        <f>VLOOKUP($C105, 면접번호!$B$3:$Y$124, J$2, FALSE)</f>
        <v>비수도권 경제 15</v>
      </c>
      <c r="K105" s="133" t="e">
        <f>VLOOKUP($C105, 면접번호!$B$3:$Y$124, K$2, FALSE)</f>
        <v>#REF!</v>
      </c>
    </row>
    <row r="106" spans="1:11" ht="37.9" customHeight="1">
      <c r="A106" s="151">
        <v>1</v>
      </c>
      <c r="B106" s="151" t="str">
        <f t="shared" si="3"/>
        <v>보훈 경영 01</v>
      </c>
      <c r="C106" s="141" t="s">
        <v>789</v>
      </c>
      <c r="D106" s="133" t="str">
        <f>VLOOKUP($C106, 면접번호!$B$3:$Y$124, D$2, FALSE)</f>
        <v>특별전형 보훈 행정</v>
      </c>
      <c r="E106" s="133" t="str">
        <f>VLOOKUP($C106, 면접번호!$B$3:$Y$124, E$2, FALSE)</f>
        <v>08:40</v>
      </c>
      <c r="F106" s="140" t="e">
        <f>VLOOKUP($C106, 면접번호!$B$3:$Y$124, F$2, FALSE)</f>
        <v>#REF!</v>
      </c>
      <c r="G106" s="133" t="e">
        <f>VLOOKUP($C106, 면접번호!$B$3:$Y$124, G$2, FALSE)</f>
        <v>#REF!</v>
      </c>
      <c r="H106" s="139" t="e">
        <f>VLOOKUP($C106, 면접번호!$B$3:$Y$124, H$2, FALSE)</f>
        <v>#REF!</v>
      </c>
      <c r="I106" s="134"/>
      <c r="J106" s="133" t="str">
        <f>VLOOKUP($C106, 면접번호!$B$3:$Y$124, J$2, FALSE)</f>
        <v>보훈 경영 01</v>
      </c>
      <c r="K106" s="133" t="e">
        <f>VLOOKUP($C106, 면접번호!$B$3:$Y$124, K$2, FALSE)</f>
        <v>#REF!</v>
      </c>
    </row>
    <row r="107" spans="1:11" ht="37.9" customHeight="1">
      <c r="A107" s="151">
        <v>2</v>
      </c>
      <c r="B107" s="151" t="str">
        <f t="shared" si="3"/>
        <v>고교 수도권 01</v>
      </c>
      <c r="C107" s="141" t="s">
        <v>793</v>
      </c>
      <c r="D107" s="133" t="str">
        <f>VLOOKUP($C107, 면접번호!$B$3:$Y$124, D$2, FALSE)</f>
        <v>고교전형 수도권 행정</v>
      </c>
      <c r="E107" s="133" t="str">
        <f>VLOOKUP($C107, 면접번호!$B$3:$Y$124, E$2, FALSE)</f>
        <v>08:40</v>
      </c>
      <c r="F107" s="140" t="e">
        <f>VLOOKUP($C107, 면접번호!$B$3:$Y$124, F$2, FALSE)</f>
        <v>#REF!</v>
      </c>
      <c r="G107" s="133" t="e">
        <f>VLOOKUP($C107, 면접번호!$B$3:$Y$124, G$2, FALSE)</f>
        <v>#REF!</v>
      </c>
      <c r="H107" s="139" t="e">
        <f>VLOOKUP($C107, 면접번호!$B$3:$Y$124, H$2, FALSE)</f>
        <v>#REF!</v>
      </c>
      <c r="I107" s="134"/>
      <c r="J107" s="133" t="str">
        <f>VLOOKUP($C107, 면접번호!$B$3:$Y$124, J$2, FALSE)</f>
        <v>고교 수도권 01</v>
      </c>
      <c r="K107" s="133" t="e">
        <f>VLOOKUP($C107, 면접번호!$B$3:$Y$124, K$2, FALSE)</f>
        <v>#REF!</v>
      </c>
    </row>
    <row r="108" spans="1:11" ht="37.9" customHeight="1">
      <c r="A108" s="151">
        <v>3</v>
      </c>
      <c r="B108" s="151" t="str">
        <f t="shared" si="3"/>
        <v>보훈 경영 03</v>
      </c>
      <c r="C108" s="141" t="s">
        <v>791</v>
      </c>
      <c r="D108" s="133" t="str">
        <f>VLOOKUP($C108, 면접번호!$B$3:$Y$124, D$2, FALSE)</f>
        <v>특별전형 보훈 행정</v>
      </c>
      <c r="E108" s="133" t="str">
        <f>VLOOKUP($C108, 면접번호!$B$3:$Y$124, E$2, FALSE)</f>
        <v>08:40</v>
      </c>
      <c r="F108" s="140" t="e">
        <f>VLOOKUP($C108, 면접번호!$B$3:$Y$124, F$2, FALSE)</f>
        <v>#REF!</v>
      </c>
      <c r="G108" s="133" t="e">
        <f>VLOOKUP($C108, 면접번호!$B$3:$Y$124, G$2, FALSE)</f>
        <v>#REF!</v>
      </c>
      <c r="H108" s="139" t="e">
        <f>VLOOKUP($C108, 면접번호!$B$3:$Y$124, H$2, FALSE)</f>
        <v>#REF!</v>
      </c>
      <c r="I108" s="134"/>
      <c r="J108" s="133" t="str">
        <f>VLOOKUP($C108, 면접번호!$B$3:$Y$124, J$2, FALSE)</f>
        <v>보훈 경영 03</v>
      </c>
      <c r="K108" s="133" t="e">
        <f>VLOOKUP($C108, 면접번호!$B$3:$Y$124, K$2, FALSE)</f>
        <v>#REF!</v>
      </c>
    </row>
    <row r="109" spans="1:11" ht="37.9" customHeight="1">
      <c r="A109" s="151">
        <v>4</v>
      </c>
      <c r="B109" s="151" t="str">
        <f t="shared" si="3"/>
        <v>고교 수도권 03</v>
      </c>
      <c r="C109" s="141" t="s">
        <v>795</v>
      </c>
      <c r="D109" s="133" t="str">
        <f>VLOOKUP($C109, 면접번호!$B$3:$Y$124, D$2, FALSE)</f>
        <v>고교전형 수도권 행정</v>
      </c>
      <c r="E109" s="133" t="str">
        <f>VLOOKUP($C109, 면접번호!$B$3:$Y$124, E$2, FALSE)</f>
        <v>08:40</v>
      </c>
      <c r="F109" s="140" t="e">
        <f>VLOOKUP($C109, 면접번호!$B$3:$Y$124, F$2, FALSE)</f>
        <v>#REF!</v>
      </c>
      <c r="G109" s="133" t="e">
        <f>VLOOKUP($C109, 면접번호!$B$3:$Y$124, G$2, FALSE)</f>
        <v>#REF!</v>
      </c>
      <c r="H109" s="139" t="e">
        <f>VLOOKUP($C109, 면접번호!$B$3:$Y$124, H$2, FALSE)</f>
        <v>#REF!</v>
      </c>
      <c r="I109" s="134"/>
      <c r="J109" s="133" t="str">
        <f>VLOOKUP($C109, 면접번호!$B$3:$Y$124, J$2, FALSE)</f>
        <v>고교 수도권 03</v>
      </c>
      <c r="K109" s="133" t="e">
        <f>VLOOKUP($C109, 면접번호!$B$3:$Y$124, K$2, FALSE)</f>
        <v>#REF!</v>
      </c>
    </row>
    <row r="110" spans="1:11" ht="37.9" customHeight="1">
      <c r="A110" s="151">
        <v>5</v>
      </c>
      <c r="B110" s="151" t="str">
        <f t="shared" si="3"/>
        <v>보훈 경영 02</v>
      </c>
      <c r="C110" s="141" t="s">
        <v>790</v>
      </c>
      <c r="D110" s="133" t="str">
        <f>VLOOKUP($C110, 면접번호!$B$3:$Y$124, D$2, FALSE)</f>
        <v>특별전형 보훈 행정</v>
      </c>
      <c r="E110" s="133" t="str">
        <f>VLOOKUP($C110, 면접번호!$B$3:$Y$124, E$2, FALSE)</f>
        <v>08:40</v>
      </c>
      <c r="F110" s="140" t="e">
        <f>VLOOKUP($C110, 면접번호!$B$3:$Y$124, F$2, FALSE)</f>
        <v>#REF!</v>
      </c>
      <c r="G110" s="133" t="e">
        <f>VLOOKUP($C110, 면접번호!$B$3:$Y$124, G$2, FALSE)</f>
        <v>#REF!</v>
      </c>
      <c r="H110" s="139" t="e">
        <f>VLOOKUP($C110, 면접번호!$B$3:$Y$124, H$2, FALSE)</f>
        <v>#REF!</v>
      </c>
      <c r="I110" s="134"/>
      <c r="J110" s="133" t="str">
        <f>VLOOKUP($C110, 면접번호!$B$3:$Y$124, J$2, FALSE)</f>
        <v>보훈 경영 02</v>
      </c>
      <c r="K110" s="133" t="e">
        <f>VLOOKUP($C110, 면접번호!$B$3:$Y$124, K$2, FALSE)</f>
        <v>#REF!</v>
      </c>
    </row>
    <row r="111" spans="1:11" ht="37.9" customHeight="1">
      <c r="A111" s="151">
        <v>6</v>
      </c>
      <c r="B111" s="151" t="str">
        <f t="shared" si="3"/>
        <v>고교 수도권 02</v>
      </c>
      <c r="C111" s="141" t="s">
        <v>794</v>
      </c>
      <c r="D111" s="133" t="str">
        <f>VLOOKUP($C111, 면접번호!$B$3:$Y$124, D$2, FALSE)</f>
        <v>고교전형 수도권 행정</v>
      </c>
      <c r="E111" s="133" t="str">
        <f>VLOOKUP($C111, 면접번호!$B$3:$Y$124, E$2, FALSE)</f>
        <v>08:40</v>
      </c>
      <c r="F111" s="140" t="e">
        <f>VLOOKUP($C111, 면접번호!$B$3:$Y$124, F$2, FALSE)</f>
        <v>#REF!</v>
      </c>
      <c r="G111" s="133" t="e">
        <f>VLOOKUP($C111, 면접번호!$B$3:$Y$124, G$2, FALSE)</f>
        <v>#REF!</v>
      </c>
      <c r="H111" s="139" t="e">
        <f>VLOOKUP($C111, 면접번호!$B$3:$Y$124, H$2, FALSE)</f>
        <v>#REF!</v>
      </c>
      <c r="I111" s="134"/>
      <c r="J111" s="133" t="str">
        <f>VLOOKUP($C111, 면접번호!$B$3:$Y$124, J$2, FALSE)</f>
        <v>고교 수도권 02</v>
      </c>
      <c r="K111" s="133" t="e">
        <f>VLOOKUP($C111, 면접번호!$B$3:$Y$124, K$2, FALSE)</f>
        <v>#REF!</v>
      </c>
    </row>
    <row r="112" spans="1:11" ht="37.9" customHeight="1">
      <c r="A112" s="151">
        <v>7</v>
      </c>
      <c r="B112" s="151" t="str">
        <f t="shared" si="3"/>
        <v>보훈 경영 04</v>
      </c>
      <c r="C112" s="141" t="s">
        <v>792</v>
      </c>
      <c r="D112" s="133" t="str">
        <f>VLOOKUP($C112, 면접번호!$B$3:$Y$124, D$2, FALSE)</f>
        <v>특별전형 보훈 행정</v>
      </c>
      <c r="E112" s="133" t="str">
        <f>VLOOKUP($C112, 면접번호!$B$3:$Y$124, E$2, FALSE)</f>
        <v>08:40</v>
      </c>
      <c r="F112" s="140" t="e">
        <f>VLOOKUP($C112, 면접번호!$B$3:$Y$124, F$2, FALSE)</f>
        <v>#REF!</v>
      </c>
      <c r="G112" s="133" t="e">
        <f>VLOOKUP($C112, 면접번호!$B$3:$Y$124, G$2, FALSE)</f>
        <v>#REF!</v>
      </c>
      <c r="H112" s="139" t="e">
        <f>VLOOKUP($C112, 면접번호!$B$3:$Y$124, H$2, FALSE)</f>
        <v>#REF!</v>
      </c>
      <c r="I112" s="134"/>
      <c r="J112" s="133" t="str">
        <f>VLOOKUP($C112, 면접번호!$B$3:$Y$124, J$2, FALSE)</f>
        <v>보훈 경영 04</v>
      </c>
      <c r="K112" s="133" t="e">
        <f>VLOOKUP($C112, 면접번호!$B$3:$Y$124, K$2, FALSE)</f>
        <v>#REF!</v>
      </c>
    </row>
    <row r="113" spans="1:11" ht="37.9" customHeight="1">
      <c r="A113" s="151">
        <v>8</v>
      </c>
      <c r="B113" s="151" t="str">
        <f t="shared" si="3"/>
        <v>고교 수도권 04</v>
      </c>
      <c r="C113" s="141" t="s">
        <v>796</v>
      </c>
      <c r="D113" s="133" t="str">
        <f>VLOOKUP($C113, 면접번호!$B$3:$Y$124, D$2, FALSE)</f>
        <v>고교전형 수도권 행정</v>
      </c>
      <c r="E113" s="133" t="str">
        <f>VLOOKUP($C113, 면접번호!$B$3:$Y$124, E$2, FALSE)</f>
        <v>08:40</v>
      </c>
      <c r="F113" s="140" t="e">
        <f>VLOOKUP($C113, 면접번호!$B$3:$Y$124, F$2, FALSE)</f>
        <v>#REF!</v>
      </c>
      <c r="G113" s="133" t="e">
        <f>VLOOKUP($C113, 면접번호!$B$3:$Y$124, G$2, FALSE)</f>
        <v>#REF!</v>
      </c>
      <c r="H113" s="139" t="e">
        <f>VLOOKUP($C113, 면접번호!$B$3:$Y$124, H$2, FALSE)</f>
        <v>#REF!</v>
      </c>
      <c r="I113" s="134"/>
      <c r="J113" s="133" t="str">
        <f>VLOOKUP($C113, 면접번호!$B$3:$Y$124, J$2, FALSE)</f>
        <v>고교 수도권 04</v>
      </c>
      <c r="K113" s="133" t="e">
        <f>VLOOKUP($C113, 면접번호!$B$3:$Y$124, K$2, FALSE)</f>
        <v>#REF!</v>
      </c>
    </row>
    <row r="114" spans="1:11" ht="37.9" customHeight="1">
      <c r="A114" s="151">
        <v>9</v>
      </c>
      <c r="B114" s="151" t="str">
        <f t="shared" si="3"/>
        <v>고교 수도권 05</v>
      </c>
      <c r="C114" s="141" t="s">
        <v>797</v>
      </c>
      <c r="D114" s="133" t="str">
        <f>VLOOKUP($C114, 면접번호!$B$3:$Y$124, D$2, FALSE)</f>
        <v>고교전형 수도권 행정</v>
      </c>
      <c r="E114" s="133" t="str">
        <f>VLOOKUP($C114, 면접번호!$B$3:$Y$124, E$2, FALSE)</f>
        <v>08:40</v>
      </c>
      <c r="F114" s="140" t="e">
        <f>VLOOKUP($C114, 면접번호!$B$3:$Y$124, F$2, FALSE)</f>
        <v>#REF!</v>
      </c>
      <c r="G114" s="133" t="e">
        <f>VLOOKUP($C114, 면접번호!$B$3:$Y$124, G$2, FALSE)</f>
        <v>#REF!</v>
      </c>
      <c r="H114" s="139" t="e">
        <f>VLOOKUP($C114, 면접번호!$B$3:$Y$124, H$2, FALSE)</f>
        <v>#REF!</v>
      </c>
      <c r="I114" s="134"/>
      <c r="J114" s="133" t="str">
        <f>VLOOKUP($C114, 면접번호!$B$3:$Y$124, J$2, FALSE)</f>
        <v>고교 수도권 05</v>
      </c>
      <c r="K114" s="133" t="e">
        <f>VLOOKUP($C114, 면접번호!$B$3:$Y$124, K$2, FALSE)</f>
        <v>#REF!</v>
      </c>
    </row>
    <row r="115" spans="1:11" ht="37.9" customHeight="1">
      <c r="A115" s="151">
        <v>10</v>
      </c>
      <c r="B115" s="151" t="str">
        <f t="shared" si="3"/>
        <v>보훈 경영 05</v>
      </c>
      <c r="C115" s="141" t="s">
        <v>798</v>
      </c>
      <c r="D115" s="133" t="str">
        <f>VLOOKUP($C115, 면접번호!$B$3:$Y$124, D$2, FALSE)</f>
        <v>특별전형 보훈 행정</v>
      </c>
      <c r="E115" s="133" t="str">
        <f>VLOOKUP($C115, 면접번호!$B$3:$Y$124, E$2, FALSE)</f>
        <v>10:00</v>
      </c>
      <c r="F115" s="140" t="e">
        <f>VLOOKUP($C115, 면접번호!$B$3:$Y$124, F$2, FALSE)</f>
        <v>#REF!</v>
      </c>
      <c r="G115" s="133" t="e">
        <f>VLOOKUP($C115, 면접번호!$B$3:$Y$124, G$2, FALSE)</f>
        <v>#REF!</v>
      </c>
      <c r="H115" s="139" t="e">
        <f>VLOOKUP($C115, 면접번호!$B$3:$Y$124, H$2, FALSE)</f>
        <v>#REF!</v>
      </c>
      <c r="I115" s="133" t="s">
        <v>1065</v>
      </c>
      <c r="J115" s="133" t="str">
        <f>VLOOKUP($C115, 면접번호!$B$3:$Y$124, J$2, FALSE)</f>
        <v>보훈 경영 05</v>
      </c>
      <c r="K115" s="133" t="e">
        <f>VLOOKUP($C115, 면접번호!$B$3:$Y$124, K$2, FALSE)</f>
        <v>#REF!</v>
      </c>
    </row>
    <row r="116" spans="1:11" ht="37.9" customHeight="1">
      <c r="A116" s="151">
        <v>11</v>
      </c>
      <c r="B116" s="151" t="str">
        <f t="shared" si="3"/>
        <v>보훈 경영 06</v>
      </c>
      <c r="C116" s="141" t="s">
        <v>799</v>
      </c>
      <c r="D116" s="133" t="str">
        <f>VLOOKUP($C116, 면접번호!$B$3:$Y$124, D$2, FALSE)</f>
        <v>특별전형 보훈 행정</v>
      </c>
      <c r="E116" s="133" t="str">
        <f>VLOOKUP($C116, 면접번호!$B$3:$Y$124, E$2, FALSE)</f>
        <v>10:00</v>
      </c>
      <c r="F116" s="140" t="e">
        <f>VLOOKUP($C116, 면접번호!$B$3:$Y$124, F$2, FALSE)</f>
        <v>#REF!</v>
      </c>
      <c r="G116" s="133" t="e">
        <f>VLOOKUP($C116, 면접번호!$B$3:$Y$124, G$2, FALSE)</f>
        <v>#REF!</v>
      </c>
      <c r="H116" s="139" t="e">
        <f>VLOOKUP($C116, 면접번호!$B$3:$Y$124, H$2, FALSE)</f>
        <v>#REF!</v>
      </c>
      <c r="I116" s="134"/>
      <c r="J116" s="133" t="str">
        <f>VLOOKUP($C116, 면접번호!$B$3:$Y$124, J$2, FALSE)</f>
        <v>보훈 경영 06</v>
      </c>
      <c r="K116" s="133" t="e">
        <f>VLOOKUP($C116, 면접번호!$B$3:$Y$124, K$2, FALSE)</f>
        <v>#REF!</v>
      </c>
    </row>
    <row r="117" spans="1:11" ht="37.9" customHeight="1">
      <c r="A117" s="151">
        <v>12</v>
      </c>
      <c r="B117" s="151" t="str">
        <f t="shared" si="3"/>
        <v>보훈 경영 08</v>
      </c>
      <c r="C117" s="141" t="s">
        <v>801</v>
      </c>
      <c r="D117" s="133" t="str">
        <f>VLOOKUP($C117, 면접번호!$B$3:$Y$124, D$2, FALSE)</f>
        <v>특별전형 보훈 행정</v>
      </c>
      <c r="E117" s="133" t="str">
        <f>VLOOKUP($C117, 면접번호!$B$3:$Y$124, E$2, FALSE)</f>
        <v>10:00</v>
      </c>
      <c r="F117" s="140" t="e">
        <f>VLOOKUP($C117, 면접번호!$B$3:$Y$124, F$2, FALSE)</f>
        <v>#REF!</v>
      </c>
      <c r="G117" s="133" t="e">
        <f>VLOOKUP($C117, 면접번호!$B$3:$Y$124, G$2, FALSE)</f>
        <v>#REF!</v>
      </c>
      <c r="H117" s="139" t="e">
        <f>VLOOKUP($C117, 면접번호!$B$3:$Y$124, H$2, FALSE)</f>
        <v>#REF!</v>
      </c>
      <c r="I117" s="133" t="s">
        <v>1065</v>
      </c>
      <c r="J117" s="133" t="str">
        <f>VLOOKUP($C117, 면접번호!$B$3:$Y$124, J$2, FALSE)</f>
        <v>보훈 경영 08</v>
      </c>
      <c r="K117" s="133" t="e">
        <f>VLOOKUP($C117, 면접번호!$B$3:$Y$124, K$2, FALSE)</f>
        <v>#REF!</v>
      </c>
    </row>
    <row r="118" spans="1:11" ht="37.9" customHeight="1">
      <c r="A118" s="151">
        <v>13</v>
      </c>
      <c r="B118" s="151" t="str">
        <f t="shared" si="3"/>
        <v>보훈 경영 07</v>
      </c>
      <c r="C118" s="141" t="s">
        <v>800</v>
      </c>
      <c r="D118" s="133" t="str">
        <f>VLOOKUP($C118, 면접번호!$B$3:$Y$124, D$2, FALSE)</f>
        <v>특별전형 보훈 행정</v>
      </c>
      <c r="E118" s="133" t="str">
        <f>VLOOKUP($C118, 면접번호!$B$3:$Y$124, E$2, FALSE)</f>
        <v>10:00</v>
      </c>
      <c r="F118" s="140" t="e">
        <f>VLOOKUP($C118, 면접번호!$B$3:$Y$124, F$2, FALSE)</f>
        <v>#REF!</v>
      </c>
      <c r="G118" s="133" t="e">
        <f>VLOOKUP($C118, 면접번호!$B$3:$Y$124, G$2, FALSE)</f>
        <v>#REF!</v>
      </c>
      <c r="H118" s="139" t="e">
        <f>VLOOKUP($C118, 면접번호!$B$3:$Y$124, H$2, FALSE)</f>
        <v>#REF!</v>
      </c>
      <c r="I118" s="134"/>
      <c r="J118" s="133" t="str">
        <f>VLOOKUP($C118, 면접번호!$B$3:$Y$124, J$2, FALSE)</f>
        <v>보훈 경영 07</v>
      </c>
      <c r="K118" s="133" t="e">
        <f>VLOOKUP($C118, 면접번호!$B$3:$Y$124, K$2, FALSE)</f>
        <v>#REF!</v>
      </c>
    </row>
    <row r="119" spans="1:11" ht="37.9" customHeight="1">
      <c r="A119" s="151">
        <v>14</v>
      </c>
      <c r="B119" s="151" t="str">
        <f t="shared" si="3"/>
        <v>고교 비수도권 01</v>
      </c>
      <c r="C119" s="141" t="s">
        <v>802</v>
      </c>
      <c r="D119" s="133" t="str">
        <f>VLOOKUP($C119, 면접번호!$B$3:$Y$124, D$2, FALSE)</f>
        <v>고교전형 비수도권 행정</v>
      </c>
      <c r="E119" s="133" t="str">
        <f>VLOOKUP($C119, 면접번호!$B$3:$Y$124, E$2, FALSE)</f>
        <v>12:05</v>
      </c>
      <c r="F119" s="140" t="e">
        <f>VLOOKUP($C119, 면접번호!$B$3:$Y$124, F$2, FALSE)</f>
        <v>#REF!</v>
      </c>
      <c r="G119" s="133" t="e">
        <f>VLOOKUP($C119, 면접번호!$B$3:$Y$124, G$2, FALSE)</f>
        <v>#REF!</v>
      </c>
      <c r="H119" s="139" t="e">
        <f>VLOOKUP($C119, 면접번호!$B$3:$Y$124, H$2, FALSE)</f>
        <v>#REF!</v>
      </c>
      <c r="I119" s="134"/>
      <c r="J119" s="133" t="str">
        <f>VLOOKUP($C119, 면접번호!$B$3:$Y$124, J$2, FALSE)</f>
        <v>고교 비수도권 01</v>
      </c>
      <c r="K119" s="133" t="e">
        <f>VLOOKUP($C119, 면접번호!$B$3:$Y$124, K$2, FALSE)</f>
        <v>#REF!</v>
      </c>
    </row>
    <row r="120" spans="1:11" ht="37.9" customHeight="1">
      <c r="A120" s="151">
        <v>15</v>
      </c>
      <c r="B120" s="151" t="str">
        <f t="shared" si="3"/>
        <v>고교 비수도권 03</v>
      </c>
      <c r="C120" s="141" t="s">
        <v>804</v>
      </c>
      <c r="D120" s="133" t="str">
        <f>VLOOKUP($C120, 면접번호!$B$3:$Y$124, D$2, FALSE)</f>
        <v>고교전형 비수도권 행정</v>
      </c>
      <c r="E120" s="133" t="str">
        <f>VLOOKUP($C120, 면접번호!$B$3:$Y$124, E$2, FALSE)</f>
        <v>12:05</v>
      </c>
      <c r="F120" s="140" t="e">
        <f>VLOOKUP($C120, 면접번호!$B$3:$Y$124, F$2, FALSE)</f>
        <v>#REF!</v>
      </c>
      <c r="G120" s="133" t="e">
        <f>VLOOKUP($C120, 면접번호!$B$3:$Y$124, G$2, FALSE)</f>
        <v>#REF!</v>
      </c>
      <c r="H120" s="139" t="e">
        <f>VLOOKUP($C120, 면접번호!$B$3:$Y$124, H$2, FALSE)</f>
        <v>#REF!</v>
      </c>
      <c r="I120" s="134"/>
      <c r="J120" s="133" t="str">
        <f>VLOOKUP($C120, 면접번호!$B$3:$Y$124, J$2, FALSE)</f>
        <v>고교 비수도권 03</v>
      </c>
      <c r="K120" s="133" t="e">
        <f>VLOOKUP($C120, 면접번호!$B$3:$Y$124, K$2, FALSE)</f>
        <v>#REF!</v>
      </c>
    </row>
    <row r="121" spans="1:11" ht="37.9" customHeight="1">
      <c r="A121" s="151">
        <v>16</v>
      </c>
      <c r="B121" s="151" t="str">
        <f t="shared" si="3"/>
        <v>고교 비수도권 02</v>
      </c>
      <c r="C121" s="141" t="s">
        <v>803</v>
      </c>
      <c r="D121" s="133" t="str">
        <f>VLOOKUP($C121, 면접번호!$B$3:$Y$124, D$2, FALSE)</f>
        <v>고교전형 비수도권 행정</v>
      </c>
      <c r="E121" s="133" t="str">
        <f>VLOOKUP($C121, 면접번호!$B$3:$Y$124, E$2, FALSE)</f>
        <v>12:05</v>
      </c>
      <c r="F121" s="140" t="e">
        <f>VLOOKUP($C121, 면접번호!$B$3:$Y$124, F$2, FALSE)</f>
        <v>#REF!</v>
      </c>
      <c r="G121" s="133" t="e">
        <f>VLOOKUP($C121, 면접번호!$B$3:$Y$124, G$2, FALSE)</f>
        <v>#REF!</v>
      </c>
      <c r="H121" s="139" t="e">
        <f>VLOOKUP($C121, 면접번호!$B$3:$Y$124, H$2, FALSE)</f>
        <v>#REF!</v>
      </c>
      <c r="I121" s="134"/>
      <c r="J121" s="133" t="str">
        <f>VLOOKUP($C121, 면접번호!$B$3:$Y$124, J$2, FALSE)</f>
        <v>고교 비수도권 02</v>
      </c>
      <c r="K121" s="133" t="e">
        <f>VLOOKUP($C121, 면접번호!$B$3:$Y$124, K$2, FALSE)</f>
        <v>#REF!</v>
      </c>
    </row>
    <row r="122" spans="1:11" ht="37.9" customHeight="1">
      <c r="A122" s="151">
        <v>17</v>
      </c>
      <c r="B122" s="151" t="str">
        <f t="shared" si="3"/>
        <v>고교 비수도권 04</v>
      </c>
      <c r="C122" s="141" t="s">
        <v>805</v>
      </c>
      <c r="D122" s="133" t="str">
        <f>VLOOKUP($C122, 면접번호!$B$3:$Y$124, D$2, FALSE)</f>
        <v>고교전형 비수도권 행정</v>
      </c>
      <c r="E122" s="133" t="str">
        <f>VLOOKUP($C122, 면접번호!$B$3:$Y$124, E$2, FALSE)</f>
        <v>12:05</v>
      </c>
      <c r="F122" s="140" t="e">
        <f>VLOOKUP($C122, 면접번호!$B$3:$Y$124, F$2, FALSE)</f>
        <v>#REF!</v>
      </c>
      <c r="G122" s="133" t="e">
        <f>VLOOKUP($C122, 면접번호!$B$3:$Y$124, G$2, FALSE)</f>
        <v>#REF!</v>
      </c>
      <c r="H122" s="139" t="e">
        <f>VLOOKUP($C122, 면접번호!$B$3:$Y$124, H$2, FALSE)</f>
        <v>#REF!</v>
      </c>
      <c r="I122" s="134"/>
      <c r="J122" s="133" t="str">
        <f>VLOOKUP($C122, 면접번호!$B$3:$Y$124, J$2, FALSE)</f>
        <v>고교 비수도권 04</v>
      </c>
      <c r="K122" s="133" t="e">
        <f>VLOOKUP($C122, 면접번호!$B$3:$Y$124, K$2, FALSE)</f>
        <v>#REF!</v>
      </c>
    </row>
    <row r="123" spans="1:11" ht="37.9" customHeight="1">
      <c r="A123" s="151">
        <v>18</v>
      </c>
      <c r="B123" s="151" t="str">
        <f t="shared" si="3"/>
        <v>보훈 경제 01</v>
      </c>
      <c r="C123" s="141" t="s">
        <v>807</v>
      </c>
      <c r="D123" s="133" t="str">
        <f>VLOOKUP($C123, 면접번호!$B$3:$Y$124, D$2, FALSE)</f>
        <v>특별전형 보훈 행정</v>
      </c>
      <c r="E123" s="133" t="str">
        <f>VLOOKUP($C123, 면접번호!$B$3:$Y$124, E$2, FALSE)</f>
        <v>13:00</v>
      </c>
      <c r="F123" s="140" t="e">
        <f>VLOOKUP($C123, 면접번호!$B$3:$Y$124, F$2, FALSE)</f>
        <v>#REF!</v>
      </c>
      <c r="G123" s="133" t="e">
        <f>VLOOKUP($C123, 면접번호!$B$3:$Y$124, G$2, FALSE)</f>
        <v>#REF!</v>
      </c>
      <c r="H123" s="139" t="e">
        <f>VLOOKUP($C123, 면접번호!$B$3:$Y$124, H$2, FALSE)</f>
        <v>#REF!</v>
      </c>
      <c r="I123" s="134"/>
      <c r="J123" s="133" t="str">
        <f>VLOOKUP($C123, 면접번호!$B$3:$Y$124, J$2, FALSE)</f>
        <v>보훈 경제 01</v>
      </c>
      <c r="K123" s="133" t="e">
        <f>VLOOKUP($C123, 면접번호!$B$3:$Y$124, K$2, FALSE)</f>
        <v>#REF!</v>
      </c>
    </row>
    <row r="124" spans="1:11" ht="37.9" customHeight="1">
      <c r="A124" s="151">
        <v>19</v>
      </c>
      <c r="B124" s="151" t="str">
        <f t="shared" si="3"/>
        <v>보훈 경제 03</v>
      </c>
      <c r="C124" s="141" t="s">
        <v>809</v>
      </c>
      <c r="D124" s="133" t="str">
        <f>VLOOKUP($C124, 면접번호!$B$3:$Y$124, D$2, FALSE)</f>
        <v>특별전형 보훈 행정</v>
      </c>
      <c r="E124" s="133" t="str">
        <f>VLOOKUP($C124, 면접번호!$B$3:$Y$124, E$2, FALSE)</f>
        <v>13:00</v>
      </c>
      <c r="F124" s="140" t="e">
        <f>VLOOKUP($C124, 면접번호!$B$3:$Y$124, F$2, FALSE)</f>
        <v>#REF!</v>
      </c>
      <c r="G124" s="133" t="e">
        <f>VLOOKUP($C124, 면접번호!$B$3:$Y$124, G$2, FALSE)</f>
        <v>#REF!</v>
      </c>
      <c r="H124" s="139" t="e">
        <f>VLOOKUP($C124, 면접번호!$B$3:$Y$124, H$2, FALSE)</f>
        <v>#REF!</v>
      </c>
      <c r="I124" s="134"/>
      <c r="J124" s="133" t="str">
        <f>VLOOKUP($C124, 면접번호!$B$3:$Y$124, J$2, FALSE)</f>
        <v>보훈 경제 03</v>
      </c>
      <c r="K124" s="133" t="e">
        <f>VLOOKUP($C124, 면접번호!$B$3:$Y$124, K$2, FALSE)</f>
        <v>#REF!</v>
      </c>
    </row>
    <row r="125" spans="1:11" ht="37.9" customHeight="1">
      <c r="A125" s="151">
        <v>20</v>
      </c>
      <c r="B125" s="151" t="str">
        <f t="shared" si="3"/>
        <v>고교 비수도권 05</v>
      </c>
      <c r="C125" s="141" t="s">
        <v>806</v>
      </c>
      <c r="D125" s="133" t="str">
        <f>VLOOKUP($C125, 면접번호!$B$3:$Y$124, D$2, FALSE)</f>
        <v>고교전형 비수도권 행정</v>
      </c>
      <c r="E125" s="133" t="str">
        <f>VLOOKUP($C125, 면접번호!$B$3:$Y$124, E$2, FALSE)</f>
        <v>12:05</v>
      </c>
      <c r="F125" s="140" t="e">
        <f>VLOOKUP($C125, 면접번호!$B$3:$Y$124, F$2, FALSE)</f>
        <v>#REF!</v>
      </c>
      <c r="G125" s="133" t="e">
        <f>VLOOKUP($C125, 면접번호!$B$3:$Y$124, G$2, FALSE)</f>
        <v>#REF!</v>
      </c>
      <c r="H125" s="139" t="e">
        <f>VLOOKUP($C125, 면접번호!$B$3:$Y$124, H$2, FALSE)</f>
        <v>#REF!</v>
      </c>
      <c r="I125" s="134"/>
      <c r="J125" s="133" t="str">
        <f>VLOOKUP($C125, 면접번호!$B$3:$Y$124, J$2, FALSE)</f>
        <v>고교 비수도권 05</v>
      </c>
      <c r="K125" s="133" t="e">
        <f>VLOOKUP($C125, 면접번호!$B$3:$Y$124, K$2, FALSE)</f>
        <v>#REF!</v>
      </c>
    </row>
    <row r="126" spans="1:11" ht="37.9" customHeight="1">
      <c r="A126" s="151">
        <v>21</v>
      </c>
      <c r="B126" s="151" t="str">
        <f t="shared" si="3"/>
        <v>보훈 경제 02</v>
      </c>
      <c r="C126" s="141" t="s">
        <v>808</v>
      </c>
      <c r="D126" s="133" t="str">
        <f>VLOOKUP($C126, 면접번호!$B$3:$Y$124, D$2, FALSE)</f>
        <v>특별전형 보훈 행정</v>
      </c>
      <c r="E126" s="133" t="str">
        <f>VLOOKUP($C126, 면접번호!$B$3:$Y$124, E$2, FALSE)</f>
        <v>13:00</v>
      </c>
      <c r="F126" s="140" t="e">
        <f>VLOOKUP($C126, 면접번호!$B$3:$Y$124, F$2, FALSE)</f>
        <v>#REF!</v>
      </c>
      <c r="G126" s="133" t="e">
        <f>VLOOKUP($C126, 면접번호!$B$3:$Y$124, G$2, FALSE)</f>
        <v>#REF!</v>
      </c>
      <c r="H126" s="139" t="e">
        <f>VLOOKUP($C126, 면접번호!$B$3:$Y$124, H$2, FALSE)</f>
        <v>#REF!</v>
      </c>
      <c r="I126" s="134"/>
      <c r="J126" s="133" t="str">
        <f>VLOOKUP($C126, 면접번호!$B$3:$Y$124, J$2, FALSE)</f>
        <v>보훈 경제 02</v>
      </c>
      <c r="K126" s="133" t="e">
        <f>VLOOKUP($C126, 면접번호!$B$3:$Y$124, K$2, FALSE)</f>
        <v>#REF!</v>
      </c>
    </row>
  </sheetData>
  <autoFilter ref="A4:M126" xr:uid="{7E0FD9CB-301C-4EA0-B899-9AD5C1C5D0A2}"/>
  <phoneticPr fontId="2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66" fitToHeight="0" orientation="landscape" r:id="rId1"/>
  <rowBreaks count="7" manualBreakCount="7">
    <brk id="20" max="8" man="1"/>
    <brk id="38" max="8" man="1"/>
    <brk id="54" max="8" man="1"/>
    <brk id="73" max="8" man="1"/>
    <brk id="89" max="8" man="1"/>
    <brk id="105" max="8" man="1"/>
    <brk id="118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8036-5341-4044-9B2C-FD70D4872EA4}">
  <sheetPr>
    <pageSetUpPr fitToPage="1"/>
  </sheetPr>
  <dimension ref="A1:AR135"/>
  <sheetViews>
    <sheetView showGridLines="0" view="pageBreakPreview" topLeftCell="J3" zoomScale="70" zoomScaleNormal="70" zoomScaleSheetLayoutView="70" workbookViewId="0">
      <selection activeCell="AK10" sqref="AK10"/>
    </sheetView>
  </sheetViews>
  <sheetFormatPr defaultColWidth="9" defaultRowHeight="15" customHeight="1" outlineLevelCol="1"/>
  <cols>
    <col min="1" max="1" width="21.75" style="24" customWidth="1"/>
    <col min="2" max="2" width="26.625" style="24" customWidth="1"/>
    <col min="3" max="3" width="15.25" style="24" customWidth="1" outlineLevel="1"/>
    <col min="4" max="4" width="12.625" style="27" customWidth="1" outlineLevel="1"/>
    <col min="5" max="5" width="8.25" style="27" customWidth="1"/>
    <col min="6" max="6" width="26.125" style="27" customWidth="1" outlineLevel="1"/>
    <col min="7" max="7" width="12.375" style="27" customWidth="1" outlineLevel="1"/>
    <col min="8" max="8" width="15.75" style="27" customWidth="1"/>
    <col min="9" max="9" width="11" style="27" customWidth="1"/>
    <col min="10" max="11" width="9.375" style="27" customWidth="1" outlineLevel="1"/>
    <col min="12" max="12" width="7.875" style="27" customWidth="1"/>
    <col min="13" max="13" width="13.875" style="27" customWidth="1" outlineLevel="1"/>
    <col min="14" max="14" width="13.25" style="162" customWidth="1"/>
    <col min="15" max="17" width="11.375" style="27" customWidth="1"/>
    <col min="18" max="18" width="10.75" style="27" customWidth="1"/>
    <col min="19" max="19" width="11.375" style="27" hidden="1" customWidth="1"/>
    <col min="20" max="22" width="11.375" style="27" customWidth="1"/>
    <col min="23" max="23" width="10.75" style="162" customWidth="1"/>
    <col min="24" max="26" width="11.375" style="27" customWidth="1"/>
    <col min="27" max="27" width="14.125" style="162" customWidth="1"/>
    <col min="28" max="30" width="11.375" style="27" customWidth="1"/>
    <col min="31" max="32" width="9.875" style="27" bestFit="1" customWidth="1"/>
    <col min="33" max="33" width="10.25" style="27" customWidth="1"/>
    <col min="34" max="34" width="75.625" style="27" customWidth="1" outlineLevel="1"/>
    <col min="35" max="35" width="14.25" style="27" customWidth="1" outlineLevel="1"/>
    <col min="36" max="36" width="11.75" style="27" customWidth="1" outlineLevel="1"/>
    <col min="37" max="37" width="9.125" style="27" customWidth="1" outlineLevel="1"/>
    <col min="38" max="38" width="9" style="27" customWidth="1" outlineLevel="1"/>
    <col min="39" max="39" width="9.125" style="27" customWidth="1" outlineLevel="1"/>
    <col min="40" max="40" width="9" style="27" customWidth="1" outlineLevel="1"/>
    <col min="41" max="41" width="10.125" style="27" customWidth="1" outlineLevel="1"/>
    <col min="42" max="42" width="9" style="27" customWidth="1" outlineLevel="1"/>
    <col min="43" max="43" width="10.125" style="27" customWidth="1" outlineLevel="1"/>
    <col min="44" max="44" width="9" style="27" customWidth="1" outlineLevel="1"/>
    <col min="45" max="16384" width="9" style="27"/>
  </cols>
  <sheetData>
    <row r="1" spans="1:44" ht="39" customHeight="1" thickBot="1">
      <c r="A1" s="212" t="s">
        <v>888</v>
      </c>
    </row>
    <row r="2" spans="1:44" ht="264.75" customHeight="1" thickBot="1">
      <c r="A2" s="490" t="s">
        <v>1051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351"/>
      <c r="N2" s="481" t="s">
        <v>1050</v>
      </c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  <c r="AF2" s="481"/>
      <c r="AG2" s="481"/>
      <c r="AI2" s="131">
        <f>SUM(AL2,AN2,AP2,AR2)</f>
        <v>0</v>
      </c>
      <c r="AJ2" s="131">
        <f>SUM(AJ7:AJ128)</f>
        <v>0</v>
      </c>
      <c r="AK2" s="130">
        <v>50000</v>
      </c>
      <c r="AL2" s="129">
        <f>COUNTIFS($AJ:$AJ, AK2)</f>
        <v>0</v>
      </c>
      <c r="AM2" s="129">
        <v>80000</v>
      </c>
      <c r="AN2" s="129">
        <f>COUNTIFS($AJ:$AJ, AM2)</f>
        <v>0</v>
      </c>
      <c r="AO2" s="129">
        <v>120000</v>
      </c>
      <c r="AP2" s="129">
        <f>COUNTIFS($AJ:$AJ, AO2)</f>
        <v>0</v>
      </c>
      <c r="AQ2" s="129">
        <v>150000</v>
      </c>
      <c r="AR2" s="129">
        <f>COUNTIFS($AJ:$AJ, AQ2)</f>
        <v>0</v>
      </c>
    </row>
    <row r="3" spans="1:44" ht="261.75" customHeight="1" thickBot="1">
      <c r="A3" s="482" t="s">
        <v>1053</v>
      </c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352"/>
      <c r="N3" s="492" t="s">
        <v>1058</v>
      </c>
      <c r="O3" s="493"/>
      <c r="P3" s="493"/>
      <c r="Q3" s="493"/>
      <c r="R3" s="493"/>
      <c r="S3" s="493"/>
      <c r="T3" s="493"/>
      <c r="U3" s="493"/>
      <c r="V3" s="494"/>
      <c r="W3" s="492" t="s">
        <v>1054</v>
      </c>
      <c r="X3" s="493"/>
      <c r="Y3" s="493"/>
      <c r="Z3" s="493"/>
      <c r="AA3" s="493"/>
      <c r="AB3" s="493"/>
      <c r="AC3" s="493"/>
      <c r="AD3" s="493"/>
      <c r="AE3" s="493"/>
      <c r="AF3" s="493"/>
      <c r="AG3" s="494"/>
      <c r="AI3" s="131"/>
      <c r="AJ3" s="131"/>
      <c r="AK3" s="211"/>
      <c r="AL3" s="211"/>
      <c r="AM3" s="211"/>
      <c r="AN3" s="211"/>
      <c r="AO3" s="211"/>
      <c r="AP3" s="211"/>
      <c r="AQ3" s="211"/>
      <c r="AR3" s="211"/>
    </row>
    <row r="4" spans="1:44" ht="39" customHeight="1">
      <c r="A4" s="215"/>
      <c r="B4" s="214"/>
      <c r="C4" s="214"/>
      <c r="D4" s="214"/>
      <c r="E4" s="214"/>
      <c r="F4" s="214"/>
      <c r="G4" s="214"/>
      <c r="H4" s="214"/>
      <c r="I4" s="214"/>
      <c r="J4" s="214"/>
      <c r="K4" s="209" t="s">
        <v>890</v>
      </c>
      <c r="L4" s="210">
        <f>SUBTOTAL(3, H7:H128)</f>
        <v>122</v>
      </c>
      <c r="M4" s="213"/>
      <c r="N4" s="348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50"/>
      <c r="AI4" s="131"/>
      <c r="AJ4" s="131"/>
      <c r="AK4" s="211"/>
      <c r="AL4" s="211"/>
      <c r="AM4" s="211"/>
      <c r="AN4" s="211"/>
      <c r="AO4" s="211"/>
      <c r="AP4" s="211"/>
      <c r="AQ4" s="211"/>
      <c r="AR4" s="211"/>
    </row>
    <row r="5" spans="1:44" s="154" customFormat="1" ht="21" customHeight="1">
      <c r="A5" s="485" t="s">
        <v>896</v>
      </c>
      <c r="B5" s="485"/>
      <c r="C5" s="486"/>
      <c r="D5" s="485"/>
      <c r="E5" s="485"/>
      <c r="F5" s="485"/>
      <c r="G5" s="485"/>
      <c r="H5" s="487" t="s">
        <v>898</v>
      </c>
      <c r="I5" s="487"/>
      <c r="J5" s="487"/>
      <c r="K5" s="487"/>
      <c r="L5" s="487"/>
      <c r="M5" s="163" t="s">
        <v>897</v>
      </c>
      <c r="N5" s="489" t="s">
        <v>895</v>
      </c>
      <c r="O5" s="489"/>
      <c r="P5" s="489"/>
      <c r="Q5" s="489"/>
      <c r="R5" s="495" t="s">
        <v>977</v>
      </c>
      <c r="S5" s="496"/>
      <c r="T5" s="496"/>
      <c r="U5" s="496"/>
      <c r="V5" s="497"/>
      <c r="W5" s="488" t="s">
        <v>991</v>
      </c>
      <c r="X5" s="488"/>
      <c r="Y5" s="488"/>
      <c r="Z5" s="488"/>
      <c r="AA5" s="489" t="s">
        <v>990</v>
      </c>
      <c r="AB5" s="489"/>
      <c r="AC5" s="489"/>
      <c r="AD5" s="489"/>
      <c r="AE5" s="484" t="s">
        <v>894</v>
      </c>
      <c r="AF5" s="484"/>
      <c r="AG5" s="168" t="s">
        <v>858</v>
      </c>
      <c r="AI5" s="155"/>
      <c r="AJ5" s="155"/>
      <c r="AK5" s="156"/>
      <c r="AL5" s="156"/>
      <c r="AM5" s="156"/>
      <c r="AN5" s="156"/>
      <c r="AO5" s="156"/>
      <c r="AP5" s="156"/>
      <c r="AQ5" s="156"/>
      <c r="AR5" s="156"/>
    </row>
    <row r="6" spans="1:44" s="154" customFormat="1" ht="40.15" customHeight="1">
      <c r="A6" s="169" t="s">
        <v>35</v>
      </c>
      <c r="B6" s="169" t="s">
        <v>60</v>
      </c>
      <c r="C6" s="169" t="s">
        <v>35</v>
      </c>
      <c r="D6" s="170" t="s">
        <v>67</v>
      </c>
      <c r="E6" s="170" t="s">
        <v>68</v>
      </c>
      <c r="F6" s="170" t="s">
        <v>69</v>
      </c>
      <c r="G6" s="170" t="s">
        <v>70</v>
      </c>
      <c r="H6" s="171" t="s">
        <v>538</v>
      </c>
      <c r="I6" s="171" t="s">
        <v>539</v>
      </c>
      <c r="J6" s="206" t="s">
        <v>993</v>
      </c>
      <c r="K6" s="171" t="s">
        <v>889</v>
      </c>
      <c r="L6" s="171" t="s">
        <v>540</v>
      </c>
      <c r="M6" s="172" t="s">
        <v>868</v>
      </c>
      <c r="N6" s="175" t="s">
        <v>975</v>
      </c>
      <c r="O6" s="175" t="s">
        <v>985</v>
      </c>
      <c r="P6" s="175" t="s">
        <v>986</v>
      </c>
      <c r="Q6" s="175" t="s">
        <v>987</v>
      </c>
      <c r="R6" s="165" t="s">
        <v>832</v>
      </c>
      <c r="S6" s="173" t="s">
        <v>1052</v>
      </c>
      <c r="T6" s="173" t="s">
        <v>1059</v>
      </c>
      <c r="U6" s="173" t="s">
        <v>992</v>
      </c>
      <c r="V6" s="173" t="s">
        <v>1057</v>
      </c>
      <c r="W6" s="174" t="s">
        <v>976</v>
      </c>
      <c r="X6" s="174" t="s">
        <v>982</v>
      </c>
      <c r="Y6" s="174" t="s">
        <v>983</v>
      </c>
      <c r="Z6" s="174" t="s">
        <v>984</v>
      </c>
      <c r="AA6" s="175" t="s">
        <v>975</v>
      </c>
      <c r="AB6" s="175" t="s">
        <v>985</v>
      </c>
      <c r="AC6" s="175" t="s">
        <v>986</v>
      </c>
      <c r="AD6" s="175" t="s">
        <v>987</v>
      </c>
      <c r="AE6" s="176" t="s">
        <v>988</v>
      </c>
      <c r="AF6" s="176" t="s">
        <v>989</v>
      </c>
      <c r="AG6" s="168" t="s">
        <v>882</v>
      </c>
      <c r="AH6" s="157" t="s">
        <v>569</v>
      </c>
      <c r="AI6" s="158" t="s">
        <v>818</v>
      </c>
      <c r="AJ6" s="158" t="s">
        <v>869</v>
      </c>
    </row>
    <row r="7" spans="1:44" s="154" customFormat="1" ht="45" customHeight="1">
      <c r="A7" s="177" t="s">
        <v>692</v>
      </c>
      <c r="B7" s="177" t="s">
        <v>45</v>
      </c>
      <c r="C7" s="169" t="s">
        <v>692</v>
      </c>
      <c r="D7" s="178" t="s">
        <v>244</v>
      </c>
      <c r="E7" s="178"/>
      <c r="F7" s="178"/>
      <c r="G7" s="178"/>
      <c r="H7" s="166" t="s">
        <v>565</v>
      </c>
      <c r="I7" s="179" t="s">
        <v>554</v>
      </c>
      <c r="J7" s="179"/>
      <c r="K7" s="178"/>
      <c r="L7" s="178" t="s">
        <v>816</v>
      </c>
      <c r="M7" s="165" t="s">
        <v>883</v>
      </c>
      <c r="N7" s="204"/>
      <c r="O7" s="180"/>
      <c r="P7" s="180"/>
      <c r="Q7" s="180"/>
      <c r="R7" s="181" t="s">
        <v>893</v>
      </c>
      <c r="S7" s="182" t="str">
        <f>TEXT(T7-TIME(0, 5, 0), "HH:MM")</f>
        <v>08:55</v>
      </c>
      <c r="T7" s="183" t="str">
        <f>TEXT(VLOOKUP(C7, '10.29_IT'!$E$6:$N$108, 10, FALSE), "HH:MM")</f>
        <v>09:00</v>
      </c>
      <c r="U7" s="183" t="str">
        <f t="shared" ref="U7:U38" si="0">TEXT(T7+TIME(0, 15, 0), "HH:MM")</f>
        <v>09:15</v>
      </c>
      <c r="V7" s="183" t="str">
        <f>TEXT(U7+TIME(0, 5, 0), "HH:MM")</f>
        <v>09:20</v>
      </c>
      <c r="W7" s="184" t="s">
        <v>979</v>
      </c>
      <c r="X7" s="207" t="str">
        <f>TEXT(U7+TIME(0, 5, 0), "HH:MM")</f>
        <v>09:20</v>
      </c>
      <c r="Y7" s="185" t="str">
        <f>TEXT(VLOOKUP(C7, '10.29_IT'!$F$5:$N$108, 9, FALSE), "HH:MM")</f>
        <v>09:20</v>
      </c>
      <c r="Z7" s="185" t="str">
        <f t="shared" ref="Z7:Z38" si="1">TEXT(Y7+TIME(0, 15, 0), "HH:MM")</f>
        <v>09:35</v>
      </c>
      <c r="AA7" s="186" t="s">
        <v>978</v>
      </c>
      <c r="AB7" s="207" t="s">
        <v>899</v>
      </c>
      <c r="AC7" s="168" t="s">
        <v>900</v>
      </c>
      <c r="AD7" s="168" t="s">
        <v>901</v>
      </c>
      <c r="AE7" s="167" t="str">
        <f>TEXT(VLOOKUP(A7, '10.29_IT'!$H$5:$N$1087, 7, FALSE), "HH:MM")</f>
        <v>10:10</v>
      </c>
      <c r="AF7" s="188" t="str">
        <f t="shared" ref="AF7:AF38" si="2">TEXT(AE7+TIME(0, 5, 0), "HH:MM")</f>
        <v>10:15</v>
      </c>
      <c r="AG7" s="168" t="str" cm="1">
        <f t="array" ref="AG7">TEXT(MAX(VALUE(X7:Z7), VALUE(AB7:AF7)), "HH:MM")</f>
        <v>10:15</v>
      </c>
      <c r="AH7" s="159"/>
      <c r="AI7" s="151"/>
      <c r="AJ7" s="160"/>
    </row>
    <row r="8" spans="1:44" s="154" customFormat="1" ht="45" customHeight="1">
      <c r="A8" s="177" t="s">
        <v>693</v>
      </c>
      <c r="B8" s="177" t="s">
        <v>45</v>
      </c>
      <c r="C8" s="169" t="s">
        <v>693</v>
      </c>
      <c r="D8" s="178" t="s">
        <v>248</v>
      </c>
      <c r="E8" s="178"/>
      <c r="F8" s="178"/>
      <c r="G8" s="178"/>
      <c r="H8" s="166" t="s">
        <v>565</v>
      </c>
      <c r="I8" s="179" t="s">
        <v>554</v>
      </c>
      <c r="J8" s="179"/>
      <c r="K8" s="178"/>
      <c r="L8" s="178" t="s">
        <v>816</v>
      </c>
      <c r="M8" s="165" t="s">
        <v>883</v>
      </c>
      <c r="N8" s="204"/>
      <c r="O8" s="180"/>
      <c r="P8" s="180"/>
      <c r="Q8" s="180"/>
      <c r="R8" s="181" t="s">
        <v>893</v>
      </c>
      <c r="S8" s="182" t="str">
        <f>T8</f>
        <v>09:20</v>
      </c>
      <c r="T8" s="183" t="str">
        <f>TEXT(VLOOKUP(C8, '10.29_IT'!$E$6:$N$108, 10, FALSE), "HH:MM")</f>
        <v>09:20</v>
      </c>
      <c r="U8" s="183" t="str">
        <f t="shared" si="0"/>
        <v>09:35</v>
      </c>
      <c r="V8" s="183" t="str">
        <f t="shared" ref="V8:V40" si="3">TEXT(U8+TIME(0, 5, 0), "HH:MM")</f>
        <v>09:40</v>
      </c>
      <c r="W8" s="184" t="s">
        <v>979</v>
      </c>
      <c r="X8" s="207" t="str">
        <f t="shared" ref="X8:X40" si="4">TEXT(U8+TIME(0, 5, 0), "HH:MM")</f>
        <v>09:40</v>
      </c>
      <c r="Y8" s="185" t="str">
        <f>TEXT(VLOOKUP(C8, '10.29_IT'!$F$5:$N$108, 9, FALSE), "HH:MM")</f>
        <v>09:40</v>
      </c>
      <c r="Z8" s="185" t="str">
        <f t="shared" si="1"/>
        <v>09:55</v>
      </c>
      <c r="AA8" s="186" t="s">
        <v>978</v>
      </c>
      <c r="AB8" s="207" t="s">
        <v>902</v>
      </c>
      <c r="AC8" s="168" t="s">
        <v>903</v>
      </c>
      <c r="AD8" s="168" t="s">
        <v>904</v>
      </c>
      <c r="AE8" s="167" t="str">
        <f>TEXT(VLOOKUP(A8, '10.29_IT'!$H$5:$N$1087, 7, FALSE), "HH:MM")</f>
        <v>10:35</v>
      </c>
      <c r="AF8" s="188" t="str">
        <f t="shared" si="2"/>
        <v>10:40</v>
      </c>
      <c r="AG8" s="168" t="str" cm="1">
        <f t="array" ref="AG8">TEXT(MAX(VALUE(X8:Z8), VALUE(AB8:AF8)), "HH:MM")</f>
        <v>10:40</v>
      </c>
      <c r="AH8" s="159"/>
      <c r="AI8" s="151"/>
      <c r="AJ8" s="160"/>
    </row>
    <row r="9" spans="1:44" s="154" customFormat="1" ht="45" customHeight="1">
      <c r="A9" s="177" t="s">
        <v>694</v>
      </c>
      <c r="B9" s="177" t="s">
        <v>45</v>
      </c>
      <c r="C9" s="169" t="s">
        <v>694</v>
      </c>
      <c r="D9" s="178" t="s">
        <v>252</v>
      </c>
      <c r="E9" s="178"/>
      <c r="F9" s="178"/>
      <c r="G9" s="178"/>
      <c r="H9" s="166" t="s">
        <v>565</v>
      </c>
      <c r="I9" s="179" t="s">
        <v>554</v>
      </c>
      <c r="J9" s="179"/>
      <c r="K9" s="178"/>
      <c r="L9" s="178" t="s">
        <v>816</v>
      </c>
      <c r="M9" s="165" t="s">
        <v>883</v>
      </c>
      <c r="N9" s="205" t="s">
        <v>978</v>
      </c>
      <c r="O9" s="187" t="str">
        <f t="shared" ref="O9:Q10" si="5">AB9</f>
        <v>08:55</v>
      </c>
      <c r="P9" s="168" t="str">
        <f t="shared" si="5"/>
        <v>09:00</v>
      </c>
      <c r="Q9" s="168" t="str">
        <f t="shared" si="5"/>
        <v>09:20</v>
      </c>
      <c r="R9" s="181" t="s">
        <v>893</v>
      </c>
      <c r="S9" s="187" t="str">
        <f>Q9</f>
        <v>09:20</v>
      </c>
      <c r="T9" s="168" t="str">
        <f>TEXT(VLOOKUP(C9, '10.29_IT'!$E$6:$N$108, 10, FALSE), "HH:MM")</f>
        <v>09:40</v>
      </c>
      <c r="U9" s="183" t="str">
        <f t="shared" si="0"/>
        <v>09:55</v>
      </c>
      <c r="V9" s="183" t="str">
        <f t="shared" si="3"/>
        <v>10:00</v>
      </c>
      <c r="W9" s="184" t="s">
        <v>979</v>
      </c>
      <c r="X9" s="207" t="str">
        <f t="shared" si="4"/>
        <v>10:00</v>
      </c>
      <c r="Y9" s="185" t="str">
        <f>TEXT(VLOOKUP(C9, '10.29_IT'!$F$5:$N$108, 9, FALSE), "HH:MM")</f>
        <v>10:00</v>
      </c>
      <c r="Z9" s="185" t="str">
        <f t="shared" si="1"/>
        <v>10:15</v>
      </c>
      <c r="AA9" s="189"/>
      <c r="AB9" s="190" t="s">
        <v>905</v>
      </c>
      <c r="AC9" s="191" t="s">
        <v>906</v>
      </c>
      <c r="AD9" s="191" t="s">
        <v>907</v>
      </c>
      <c r="AE9" s="167" t="str">
        <f>TEXT(VLOOKUP(A9, '10.29_IT'!$H$5:$N$1087, 7, FALSE), "HH:MM")</f>
        <v>10:15</v>
      </c>
      <c r="AF9" s="188" t="str">
        <f t="shared" si="2"/>
        <v>10:20</v>
      </c>
      <c r="AG9" s="168" t="str" cm="1">
        <f t="array" ref="AG9">TEXT(MAX(VALUE(X9:AF9)), "HH:MM")</f>
        <v>10:20</v>
      </c>
      <c r="AH9" s="159"/>
      <c r="AI9" s="151"/>
      <c r="AJ9" s="160"/>
    </row>
    <row r="10" spans="1:44" s="154" customFormat="1" ht="45" customHeight="1">
      <c r="A10" s="177" t="s">
        <v>695</v>
      </c>
      <c r="B10" s="177" t="s">
        <v>45</v>
      </c>
      <c r="C10" s="169" t="s">
        <v>695</v>
      </c>
      <c r="D10" s="178" t="s">
        <v>256</v>
      </c>
      <c r="E10" s="178"/>
      <c r="F10" s="178"/>
      <c r="G10" s="178"/>
      <c r="H10" s="166" t="s">
        <v>565</v>
      </c>
      <c r="I10" s="179" t="s">
        <v>554</v>
      </c>
      <c r="J10" s="179"/>
      <c r="K10" s="178"/>
      <c r="L10" s="178" t="s">
        <v>816</v>
      </c>
      <c r="M10" s="165" t="s">
        <v>883</v>
      </c>
      <c r="N10" s="205" t="s">
        <v>978</v>
      </c>
      <c r="O10" s="187" t="str">
        <f t="shared" si="5"/>
        <v>09:20</v>
      </c>
      <c r="P10" s="168" t="str">
        <f t="shared" si="5"/>
        <v>09:25</v>
      </c>
      <c r="Q10" s="168" t="str">
        <f t="shared" si="5"/>
        <v>09:45</v>
      </c>
      <c r="R10" s="181" t="s">
        <v>893</v>
      </c>
      <c r="S10" s="187" t="str">
        <f>Q10</f>
        <v>09:45</v>
      </c>
      <c r="T10" s="168" t="str">
        <f>TEXT(VLOOKUP(C10, '10.29_IT'!$E$6:$N$108, 10, FALSE), "HH:MM")</f>
        <v>10:00</v>
      </c>
      <c r="U10" s="183" t="str">
        <f t="shared" si="0"/>
        <v>10:15</v>
      </c>
      <c r="V10" s="183" t="str">
        <f t="shared" si="3"/>
        <v>10:20</v>
      </c>
      <c r="W10" s="184" t="s">
        <v>979</v>
      </c>
      <c r="X10" s="207" t="str">
        <f t="shared" si="4"/>
        <v>10:20</v>
      </c>
      <c r="Y10" s="185" t="str">
        <f>TEXT(VLOOKUP(C10, '10.29_IT'!$F$5:$N$108, 9, FALSE), "HH:MM")</f>
        <v>10:20</v>
      </c>
      <c r="Z10" s="185" t="str">
        <f t="shared" si="1"/>
        <v>10:35</v>
      </c>
      <c r="AA10" s="189"/>
      <c r="AB10" s="190" t="s">
        <v>907</v>
      </c>
      <c r="AC10" s="191" t="s">
        <v>908</v>
      </c>
      <c r="AD10" s="191" t="s">
        <v>909</v>
      </c>
      <c r="AE10" s="167" t="str">
        <f>TEXT(VLOOKUP(A10, '10.29_IT'!$H$5:$N$1087, 7, FALSE), "HH:MM")</f>
        <v>10:40</v>
      </c>
      <c r="AF10" s="188" t="str">
        <f t="shared" si="2"/>
        <v>10:45</v>
      </c>
      <c r="AG10" s="168" t="str" cm="1">
        <f t="array" ref="AG10">TEXT(MAX(VALUE(X10:AF10)), "HH:MM")</f>
        <v>10:45</v>
      </c>
      <c r="AH10" s="159"/>
      <c r="AI10" s="151"/>
      <c r="AJ10" s="160"/>
    </row>
    <row r="11" spans="1:44" s="154" customFormat="1" ht="42" customHeight="1">
      <c r="A11" s="177" t="s">
        <v>696</v>
      </c>
      <c r="B11" s="177" t="s">
        <v>50</v>
      </c>
      <c r="C11" s="169" t="s">
        <v>696</v>
      </c>
      <c r="D11" s="178" t="s">
        <v>416</v>
      </c>
      <c r="E11" s="178"/>
      <c r="F11" s="178"/>
      <c r="G11" s="178"/>
      <c r="H11" s="166" t="s">
        <v>565</v>
      </c>
      <c r="I11" s="179" t="s">
        <v>554</v>
      </c>
      <c r="J11" s="179"/>
      <c r="K11" s="178"/>
      <c r="L11" s="178" t="s">
        <v>817</v>
      </c>
      <c r="M11" s="165" t="s">
        <v>883</v>
      </c>
      <c r="N11" s="204"/>
      <c r="O11" s="180"/>
      <c r="P11" s="180"/>
      <c r="Q11" s="180"/>
      <c r="R11" s="173" t="s">
        <v>892</v>
      </c>
      <c r="S11" s="192" t="str">
        <f>TEXT(T11-TIME(0, 5, 0), "HH:MM")</f>
        <v>08:55</v>
      </c>
      <c r="T11" s="165" t="str">
        <f>TEXT(VLOOKUP(C11, '10.29_IT'!$J$6:$N$98, 5, FALSE), "HH:MM")</f>
        <v>09:00</v>
      </c>
      <c r="U11" s="165" t="str">
        <f t="shared" si="0"/>
        <v>09:15</v>
      </c>
      <c r="V11" s="165" t="str">
        <f t="shared" si="3"/>
        <v>09:20</v>
      </c>
      <c r="W11" s="174" t="s">
        <v>980</v>
      </c>
      <c r="X11" s="208" t="str">
        <f t="shared" si="4"/>
        <v>09:20</v>
      </c>
      <c r="Y11" s="166" t="str">
        <f>TEXT(VLOOKUP(C11, '10.29_IT'!$K$5:$N$108, 4, FALSE), "HH:MM")</f>
        <v>09:20</v>
      </c>
      <c r="Z11" s="166" t="str">
        <f t="shared" si="1"/>
        <v>09:35</v>
      </c>
      <c r="AA11" s="193" t="s">
        <v>981</v>
      </c>
      <c r="AB11" s="166" t="s">
        <v>899</v>
      </c>
      <c r="AC11" s="164" t="s">
        <v>900</v>
      </c>
      <c r="AD11" s="164" t="s">
        <v>901</v>
      </c>
      <c r="AE11" s="167" t="str">
        <f>TEXT(VLOOKUP(A11, '10.29_IT'!$M$5:$N$109, 2, FALSE), "HH:MM")</f>
        <v>10:10</v>
      </c>
      <c r="AF11" s="188" t="str">
        <f t="shared" si="2"/>
        <v>10:15</v>
      </c>
      <c r="AG11" s="168" t="str" cm="1">
        <f t="array" ref="AG11">TEXT(MAX(VALUE(X11:Z11), VALUE(AB11:AF11)), "HH:MM")</f>
        <v>10:15</v>
      </c>
      <c r="AH11" s="159"/>
      <c r="AI11" s="151"/>
      <c r="AJ11" s="160"/>
    </row>
    <row r="12" spans="1:44" s="154" customFormat="1" ht="42" customHeight="1">
      <c r="A12" s="177" t="s">
        <v>697</v>
      </c>
      <c r="B12" s="177" t="s">
        <v>50</v>
      </c>
      <c r="C12" s="169" t="s">
        <v>697</v>
      </c>
      <c r="D12" s="178" t="s">
        <v>420</v>
      </c>
      <c r="E12" s="178"/>
      <c r="F12" s="178"/>
      <c r="G12" s="178"/>
      <c r="H12" s="166" t="s">
        <v>565</v>
      </c>
      <c r="I12" s="179" t="s">
        <v>554</v>
      </c>
      <c r="J12" s="179"/>
      <c r="K12" s="178"/>
      <c r="L12" s="178" t="s">
        <v>817</v>
      </c>
      <c r="M12" s="165" t="s">
        <v>883</v>
      </c>
      <c r="N12" s="204"/>
      <c r="O12" s="180"/>
      <c r="P12" s="180"/>
      <c r="Q12" s="180"/>
      <c r="R12" s="173" t="s">
        <v>892</v>
      </c>
      <c r="S12" s="192" t="str">
        <f>TEXT(T12-TIME(0, 5, 0), "HH:MM")</f>
        <v>09:15</v>
      </c>
      <c r="T12" s="165" t="str">
        <f>TEXT(VLOOKUP(C12, '10.29_IT'!$J$6:$N$98, 5, FALSE), "HH:MM")</f>
        <v>09:20</v>
      </c>
      <c r="U12" s="165" t="str">
        <f t="shared" si="0"/>
        <v>09:35</v>
      </c>
      <c r="V12" s="165" t="str">
        <f t="shared" si="3"/>
        <v>09:40</v>
      </c>
      <c r="W12" s="174" t="s">
        <v>980</v>
      </c>
      <c r="X12" s="208" t="str">
        <f t="shared" si="4"/>
        <v>09:40</v>
      </c>
      <c r="Y12" s="166" t="str">
        <f>TEXT(VLOOKUP(C12, '10.29_IT'!$K$5:$N$108, 4, FALSE), "HH:MM")</f>
        <v>09:40</v>
      </c>
      <c r="Z12" s="166" t="str">
        <f t="shared" si="1"/>
        <v>09:55</v>
      </c>
      <c r="AA12" s="193" t="s">
        <v>981</v>
      </c>
      <c r="AB12" s="208" t="s">
        <v>902</v>
      </c>
      <c r="AC12" s="164" t="s">
        <v>903</v>
      </c>
      <c r="AD12" s="164" t="s">
        <v>904</v>
      </c>
      <c r="AE12" s="167" t="str">
        <f>TEXT(VLOOKUP(A12, '10.29_IT'!$M$5:$N$109, 2, FALSE), "HH:MM")</f>
        <v>10:35</v>
      </c>
      <c r="AF12" s="188" t="str">
        <f t="shared" si="2"/>
        <v>10:40</v>
      </c>
      <c r="AG12" s="168" t="str" cm="1">
        <f t="array" ref="AG12">TEXT(MAX(VALUE(X12:Z12), VALUE(AB12:AF12)), "HH:MM")</f>
        <v>10:40</v>
      </c>
      <c r="AH12" s="159"/>
      <c r="AI12" s="151"/>
      <c r="AJ12" s="160"/>
    </row>
    <row r="13" spans="1:44" s="154" customFormat="1" ht="42" customHeight="1">
      <c r="A13" s="177" t="s">
        <v>698</v>
      </c>
      <c r="B13" s="177" t="s">
        <v>50</v>
      </c>
      <c r="C13" s="169" t="s">
        <v>698</v>
      </c>
      <c r="D13" s="178" t="s">
        <v>424</v>
      </c>
      <c r="E13" s="178"/>
      <c r="F13" s="178"/>
      <c r="G13" s="178"/>
      <c r="H13" s="166" t="s">
        <v>565</v>
      </c>
      <c r="I13" s="179" t="s">
        <v>554</v>
      </c>
      <c r="J13" s="179"/>
      <c r="K13" s="178"/>
      <c r="L13" s="178" t="s">
        <v>817</v>
      </c>
      <c r="M13" s="165" t="s">
        <v>883</v>
      </c>
      <c r="N13" s="175" t="s">
        <v>981</v>
      </c>
      <c r="O13" s="194" t="str">
        <f t="shared" ref="O13:Q14" si="6">AB13</f>
        <v>08:55</v>
      </c>
      <c r="P13" s="164" t="str">
        <f t="shared" si="6"/>
        <v>09:00</v>
      </c>
      <c r="Q13" s="164" t="str">
        <f t="shared" si="6"/>
        <v>09:20</v>
      </c>
      <c r="R13" s="173" t="s">
        <v>892</v>
      </c>
      <c r="S13" s="194" t="str">
        <f>Q13</f>
        <v>09:20</v>
      </c>
      <c r="T13" s="164" t="str">
        <f>TEXT(VLOOKUP(C13, '10.29_IT'!$J$6:$N$98, 5, FALSE), "HH:MM")</f>
        <v>09:40</v>
      </c>
      <c r="U13" s="165" t="str">
        <f t="shared" si="0"/>
        <v>09:55</v>
      </c>
      <c r="V13" s="165" t="str">
        <f t="shared" si="3"/>
        <v>10:00</v>
      </c>
      <c r="W13" s="174" t="s">
        <v>980</v>
      </c>
      <c r="X13" s="208" t="str">
        <f t="shared" si="4"/>
        <v>10:00</v>
      </c>
      <c r="Y13" s="166" t="str">
        <f>TEXT(VLOOKUP(C13, '10.29_IT'!$K$5:$N$108, 4, FALSE), "HH:MM")</f>
        <v>10:00</v>
      </c>
      <c r="Z13" s="166" t="str">
        <f t="shared" si="1"/>
        <v>10:15</v>
      </c>
      <c r="AA13" s="189"/>
      <c r="AB13" s="190" t="s">
        <v>905</v>
      </c>
      <c r="AC13" s="191" t="s">
        <v>906</v>
      </c>
      <c r="AD13" s="191" t="s">
        <v>907</v>
      </c>
      <c r="AE13" s="167" t="str">
        <f>TEXT(VLOOKUP(A13, '10.29_IT'!$M$5:$N$109, 2, FALSE), "HH:MM")</f>
        <v>10:15</v>
      </c>
      <c r="AF13" s="188" t="str">
        <f t="shared" si="2"/>
        <v>10:20</v>
      </c>
      <c r="AG13" s="168" t="str" cm="1">
        <f t="array" ref="AG13">TEXT(MAX(VALUE(X13:AF13)), "HH:MM")</f>
        <v>10:20</v>
      </c>
      <c r="AH13" s="159"/>
      <c r="AI13" s="151"/>
      <c r="AJ13" s="160"/>
    </row>
    <row r="14" spans="1:44" s="154" customFormat="1" ht="42" customHeight="1">
      <c r="A14" s="177" t="s">
        <v>699</v>
      </c>
      <c r="B14" s="177" t="s">
        <v>50</v>
      </c>
      <c r="C14" s="169" t="s">
        <v>699</v>
      </c>
      <c r="D14" s="178" t="s">
        <v>428</v>
      </c>
      <c r="E14" s="178"/>
      <c r="F14" s="178"/>
      <c r="G14" s="178"/>
      <c r="H14" s="166" t="s">
        <v>565</v>
      </c>
      <c r="I14" s="179" t="s">
        <v>554</v>
      </c>
      <c r="J14" s="179"/>
      <c r="K14" s="178"/>
      <c r="L14" s="178" t="s">
        <v>817</v>
      </c>
      <c r="M14" s="165" t="s">
        <v>883</v>
      </c>
      <c r="N14" s="175" t="s">
        <v>981</v>
      </c>
      <c r="O14" s="194" t="str">
        <f t="shared" si="6"/>
        <v>09:20</v>
      </c>
      <c r="P14" s="164" t="str">
        <f t="shared" si="6"/>
        <v>09:25</v>
      </c>
      <c r="Q14" s="164" t="str">
        <f t="shared" si="6"/>
        <v>09:45</v>
      </c>
      <c r="R14" s="173" t="s">
        <v>892</v>
      </c>
      <c r="S14" s="194" t="str">
        <f>Q14</f>
        <v>09:45</v>
      </c>
      <c r="T14" s="164" t="str">
        <f>TEXT(VLOOKUP(C14, '10.29_IT'!$J$6:$N$98, 5, FALSE), "HH:MM")</f>
        <v>10:00</v>
      </c>
      <c r="U14" s="165" t="str">
        <f t="shared" si="0"/>
        <v>10:15</v>
      </c>
      <c r="V14" s="165" t="str">
        <f t="shared" si="3"/>
        <v>10:20</v>
      </c>
      <c r="W14" s="174" t="s">
        <v>980</v>
      </c>
      <c r="X14" s="208" t="str">
        <f t="shared" si="4"/>
        <v>10:20</v>
      </c>
      <c r="Y14" s="166" t="str">
        <f>TEXT(VLOOKUP(C14, '10.29_IT'!$K$5:$N$108, 4, FALSE), "HH:MM")</f>
        <v>10:20</v>
      </c>
      <c r="Z14" s="166" t="str">
        <f t="shared" si="1"/>
        <v>10:35</v>
      </c>
      <c r="AA14" s="189"/>
      <c r="AB14" s="190" t="s">
        <v>907</v>
      </c>
      <c r="AC14" s="191" t="s">
        <v>908</v>
      </c>
      <c r="AD14" s="191" t="s">
        <v>909</v>
      </c>
      <c r="AE14" s="167" t="str">
        <f>TEXT(VLOOKUP(A14, '10.29_IT'!$M$5:$N$109, 2, FALSE), "HH:MM")</f>
        <v>10:40</v>
      </c>
      <c r="AF14" s="188" t="str">
        <f t="shared" si="2"/>
        <v>10:45</v>
      </c>
      <c r="AG14" s="168" t="str" cm="1">
        <f t="array" ref="AG14">TEXT(MAX(VALUE(X14:AF14)), "HH:MM")</f>
        <v>10:45</v>
      </c>
      <c r="AH14" s="159"/>
      <c r="AI14" s="151"/>
      <c r="AJ14" s="160"/>
    </row>
    <row r="15" spans="1:44" s="154" customFormat="1" ht="45" customHeight="1">
      <c r="A15" s="177" t="s">
        <v>700</v>
      </c>
      <c r="B15" s="177" t="s">
        <v>45</v>
      </c>
      <c r="C15" s="169" t="s">
        <v>700</v>
      </c>
      <c r="D15" s="178" t="s">
        <v>260</v>
      </c>
      <c r="E15" s="178"/>
      <c r="F15" s="178"/>
      <c r="G15" s="178"/>
      <c r="H15" s="166" t="s">
        <v>565</v>
      </c>
      <c r="I15" s="179" t="s">
        <v>556</v>
      </c>
      <c r="J15" s="179"/>
      <c r="K15" s="178"/>
      <c r="L15" s="178" t="s">
        <v>816</v>
      </c>
      <c r="M15" s="165" t="s">
        <v>883</v>
      </c>
      <c r="N15" s="204"/>
      <c r="O15" s="180"/>
      <c r="P15" s="180"/>
      <c r="Q15" s="180"/>
      <c r="R15" s="181" t="s">
        <v>893</v>
      </c>
      <c r="S15" s="182" t="str">
        <f>TEXT(T15-TIME(0, 5, 0), "HH:MM")</f>
        <v>10:15</v>
      </c>
      <c r="T15" s="183" t="str">
        <f>TEXT(VLOOKUP(C15, '10.29_IT'!$E$6:$N$108, 10, FALSE), "HH:MM")</f>
        <v>10:20</v>
      </c>
      <c r="U15" s="183" t="str">
        <f t="shared" si="0"/>
        <v>10:35</v>
      </c>
      <c r="V15" s="183" t="str">
        <f t="shared" si="3"/>
        <v>10:40</v>
      </c>
      <c r="W15" s="184" t="s">
        <v>979</v>
      </c>
      <c r="X15" s="207" t="str">
        <f t="shared" si="4"/>
        <v>10:40</v>
      </c>
      <c r="Y15" s="185" t="str">
        <f>TEXT(VLOOKUP(C15, '10.29_IT'!$F$5:$N$108, 9, FALSE), "HH:MM")</f>
        <v>10:40</v>
      </c>
      <c r="Z15" s="185" t="str">
        <f t="shared" si="1"/>
        <v>10:55</v>
      </c>
      <c r="AA15" s="186" t="s">
        <v>978</v>
      </c>
      <c r="AB15" s="207" t="s">
        <v>910</v>
      </c>
      <c r="AC15" s="168" t="s">
        <v>911</v>
      </c>
      <c r="AD15" s="168" t="s">
        <v>912</v>
      </c>
      <c r="AE15" s="167" t="str">
        <f>TEXT(VLOOKUP(A15, '10.29_IT'!$H$5:$N$1087, 7, FALSE), "HH:MM")</f>
        <v>11:25</v>
      </c>
      <c r="AF15" s="188" t="str">
        <f t="shared" si="2"/>
        <v>11:30</v>
      </c>
      <c r="AG15" s="168" t="str" cm="1">
        <f t="array" ref="AG15">TEXT(MAX(VALUE(X15:Z15), VALUE(AB15:AF15)), "HH:MM")</f>
        <v>11:30</v>
      </c>
      <c r="AH15" s="159"/>
      <c r="AI15" s="151"/>
      <c r="AJ15" s="160"/>
    </row>
    <row r="16" spans="1:44" s="154" customFormat="1" ht="45" customHeight="1">
      <c r="A16" s="177" t="s">
        <v>701</v>
      </c>
      <c r="B16" s="177" t="s">
        <v>45</v>
      </c>
      <c r="C16" s="169" t="s">
        <v>701</v>
      </c>
      <c r="D16" s="178" t="s">
        <v>264</v>
      </c>
      <c r="E16" s="178"/>
      <c r="F16" s="178"/>
      <c r="G16" s="178"/>
      <c r="H16" s="166" t="s">
        <v>565</v>
      </c>
      <c r="I16" s="179" t="s">
        <v>556</v>
      </c>
      <c r="J16" s="179"/>
      <c r="K16" s="178"/>
      <c r="L16" s="178" t="s">
        <v>816</v>
      </c>
      <c r="M16" s="165" t="s">
        <v>883</v>
      </c>
      <c r="N16" s="204"/>
      <c r="O16" s="180"/>
      <c r="P16" s="180"/>
      <c r="Q16" s="180"/>
      <c r="R16" s="181" t="s">
        <v>893</v>
      </c>
      <c r="S16" s="182" t="str">
        <f>TEXT(T16-TIME(0, 5, 0), "HH:MM")</f>
        <v>10:35</v>
      </c>
      <c r="T16" s="183" t="str">
        <f>TEXT(VLOOKUP(C16, '10.29_IT'!$E$6:$N$108, 10, FALSE), "HH:MM")</f>
        <v>10:40</v>
      </c>
      <c r="U16" s="183" t="str">
        <f t="shared" si="0"/>
        <v>10:55</v>
      </c>
      <c r="V16" s="183" t="str">
        <f t="shared" si="3"/>
        <v>11:00</v>
      </c>
      <c r="W16" s="184" t="s">
        <v>979</v>
      </c>
      <c r="X16" s="207" t="str">
        <f t="shared" si="4"/>
        <v>11:00</v>
      </c>
      <c r="Y16" s="185" t="str">
        <f>TEXT(VLOOKUP(C16, '10.29_IT'!$F$5:$N$108, 9, FALSE), "HH:MM")</f>
        <v>11:00</v>
      </c>
      <c r="Z16" s="185" t="str">
        <f t="shared" si="1"/>
        <v>11:15</v>
      </c>
      <c r="AA16" s="186" t="s">
        <v>978</v>
      </c>
      <c r="AB16" s="207" t="s">
        <v>913</v>
      </c>
      <c r="AC16" s="168" t="s">
        <v>914</v>
      </c>
      <c r="AD16" s="168" t="s">
        <v>915</v>
      </c>
      <c r="AE16" s="167" t="str">
        <f>TEXT(VLOOKUP(A16, '10.29_IT'!$H$5:$N$1087, 7, FALSE), "HH:MM")</f>
        <v>11:50</v>
      </c>
      <c r="AF16" s="188" t="str">
        <f t="shared" si="2"/>
        <v>11:55</v>
      </c>
      <c r="AG16" s="168" t="str" cm="1">
        <f t="array" ref="AG16">TEXT(MAX(VALUE(X16:Z16), VALUE(AB16:AF16)), "HH:MM")</f>
        <v>11:55</v>
      </c>
      <c r="AH16" s="159"/>
      <c r="AI16" s="151"/>
      <c r="AJ16" s="160"/>
    </row>
    <row r="17" spans="1:36" s="154" customFormat="1" ht="45" customHeight="1">
      <c r="A17" s="177" t="s">
        <v>702</v>
      </c>
      <c r="B17" s="177" t="s">
        <v>45</v>
      </c>
      <c r="C17" s="169" t="s">
        <v>702</v>
      </c>
      <c r="D17" s="178" t="s">
        <v>268</v>
      </c>
      <c r="E17" s="178"/>
      <c r="F17" s="178"/>
      <c r="G17" s="178"/>
      <c r="H17" s="166" t="s">
        <v>565</v>
      </c>
      <c r="I17" s="179" t="s">
        <v>556</v>
      </c>
      <c r="J17" s="179"/>
      <c r="K17" s="178"/>
      <c r="L17" s="178" t="s">
        <v>816</v>
      </c>
      <c r="M17" s="165" t="s">
        <v>883</v>
      </c>
      <c r="N17" s="204"/>
      <c r="O17" s="180"/>
      <c r="P17" s="180"/>
      <c r="Q17" s="180"/>
      <c r="R17" s="181" t="s">
        <v>893</v>
      </c>
      <c r="S17" s="182" t="str">
        <f>TEXT(T17-TIME(0, 5, 0), "HH:MM")</f>
        <v>10:55</v>
      </c>
      <c r="T17" s="183" t="str">
        <f>TEXT(VLOOKUP(C17, '10.29_IT'!$E$6:$N$108, 10, FALSE), "HH:MM")</f>
        <v>11:00</v>
      </c>
      <c r="U17" s="183" t="str">
        <f t="shared" si="0"/>
        <v>11:15</v>
      </c>
      <c r="V17" s="183" t="str">
        <f t="shared" si="3"/>
        <v>11:20</v>
      </c>
      <c r="W17" s="184" t="s">
        <v>979</v>
      </c>
      <c r="X17" s="207" t="str">
        <f t="shared" si="4"/>
        <v>11:20</v>
      </c>
      <c r="Y17" s="185" t="str">
        <f>TEXT(VLOOKUP(C17, '10.29_IT'!$F$5:$N$108, 9, FALSE), "HH:MM")</f>
        <v>11:20</v>
      </c>
      <c r="Z17" s="185" t="str">
        <f t="shared" si="1"/>
        <v>11:35</v>
      </c>
      <c r="AA17" s="186" t="s">
        <v>978</v>
      </c>
      <c r="AB17" s="207" t="s">
        <v>916</v>
      </c>
      <c r="AC17" s="168" t="s">
        <v>917</v>
      </c>
      <c r="AD17" s="168" t="s">
        <v>918</v>
      </c>
      <c r="AE17" s="167" t="str">
        <f>TEXT(VLOOKUP(A17, '10.29_IT'!$H$5:$N$1087, 7, FALSE), "HH:MM")</f>
        <v>12:15</v>
      </c>
      <c r="AF17" s="188" t="str">
        <f t="shared" si="2"/>
        <v>12:20</v>
      </c>
      <c r="AG17" s="168" t="str" cm="1">
        <f t="array" ref="AG17">TEXT(MAX(VALUE(X17:Z17), VALUE(AB17:AF17)), "HH:MM")</f>
        <v>12:20</v>
      </c>
      <c r="AH17" s="159"/>
      <c r="AI17" s="151"/>
      <c r="AJ17" s="160"/>
    </row>
    <row r="18" spans="1:36" s="154" customFormat="1" ht="45" customHeight="1">
      <c r="A18" s="177" t="s">
        <v>703</v>
      </c>
      <c r="B18" s="177" t="s">
        <v>45</v>
      </c>
      <c r="C18" s="169" t="s">
        <v>703</v>
      </c>
      <c r="D18" s="178" t="s">
        <v>272</v>
      </c>
      <c r="E18" s="178"/>
      <c r="F18" s="178"/>
      <c r="G18" s="178"/>
      <c r="H18" s="166" t="s">
        <v>565</v>
      </c>
      <c r="I18" s="179" t="s">
        <v>556</v>
      </c>
      <c r="J18" s="179"/>
      <c r="K18" s="178"/>
      <c r="L18" s="178" t="s">
        <v>816</v>
      </c>
      <c r="M18" s="165" t="s">
        <v>883</v>
      </c>
      <c r="N18" s="205" t="s">
        <v>978</v>
      </c>
      <c r="O18" s="187" t="str">
        <f>AB18</f>
        <v>10:35</v>
      </c>
      <c r="P18" s="168" t="str">
        <f>AC18</f>
        <v>10:40</v>
      </c>
      <c r="Q18" s="168" t="str">
        <f>AD18</f>
        <v>11:00</v>
      </c>
      <c r="R18" s="181" t="s">
        <v>893</v>
      </c>
      <c r="S18" s="187" t="str">
        <f>Q18</f>
        <v>11:00</v>
      </c>
      <c r="T18" s="168" t="str">
        <f>TEXT(VLOOKUP(C18, '10.29_IT'!$E$6:$N$108, 10, FALSE), "HH:MM")</f>
        <v>11:20</v>
      </c>
      <c r="U18" s="183" t="str">
        <f t="shared" si="0"/>
        <v>11:35</v>
      </c>
      <c r="V18" s="183" t="str">
        <f t="shared" si="3"/>
        <v>11:40</v>
      </c>
      <c r="W18" s="184" t="s">
        <v>979</v>
      </c>
      <c r="X18" s="207" t="str">
        <f t="shared" si="4"/>
        <v>11:40</v>
      </c>
      <c r="Y18" s="185" t="str">
        <f>TEXT(VLOOKUP(C18, '10.29_IT'!$F$5:$N$108, 9, FALSE), "HH:MM")</f>
        <v>11:40</v>
      </c>
      <c r="Z18" s="185" t="str">
        <f t="shared" si="1"/>
        <v>11:55</v>
      </c>
      <c r="AA18" s="189"/>
      <c r="AB18" s="190" t="s">
        <v>904</v>
      </c>
      <c r="AC18" s="191" t="s">
        <v>919</v>
      </c>
      <c r="AD18" s="191" t="s">
        <v>920</v>
      </c>
      <c r="AE18" s="167" t="str">
        <f>TEXT(VLOOKUP(A18, '10.29_IT'!$H$5:$N$1087, 7, FALSE), "HH:MM")</f>
        <v>11:55</v>
      </c>
      <c r="AF18" s="188" t="str">
        <f t="shared" si="2"/>
        <v>12:00</v>
      </c>
      <c r="AG18" s="168" t="str" cm="1">
        <f t="array" ref="AG18">TEXT(MAX(VALUE(X18:AF18)), "HH:MM")</f>
        <v>12:00</v>
      </c>
      <c r="AH18" s="159"/>
      <c r="AI18" s="151"/>
      <c r="AJ18" s="160"/>
    </row>
    <row r="19" spans="1:36" s="154" customFormat="1" ht="42" customHeight="1">
      <c r="A19" s="177" t="s">
        <v>704</v>
      </c>
      <c r="B19" s="177" t="s">
        <v>50</v>
      </c>
      <c r="C19" s="169" t="s">
        <v>704</v>
      </c>
      <c r="D19" s="178" t="s">
        <v>432</v>
      </c>
      <c r="E19" s="178"/>
      <c r="F19" s="178"/>
      <c r="G19" s="178"/>
      <c r="H19" s="166" t="s">
        <v>565</v>
      </c>
      <c r="I19" s="179" t="s">
        <v>556</v>
      </c>
      <c r="J19" s="179"/>
      <c r="K19" s="178"/>
      <c r="L19" s="178" t="s">
        <v>817</v>
      </c>
      <c r="M19" s="165" t="s">
        <v>883</v>
      </c>
      <c r="N19" s="204"/>
      <c r="O19" s="180"/>
      <c r="P19" s="180"/>
      <c r="Q19" s="180"/>
      <c r="R19" s="173" t="s">
        <v>892</v>
      </c>
      <c r="S19" s="192" t="str">
        <f>TEXT(T19-TIME(0, 5, 0), "HH:MM")</f>
        <v>10:15</v>
      </c>
      <c r="T19" s="165" t="str">
        <f>TEXT(VLOOKUP(C19, '10.29_IT'!$J$6:$N$98, 5, FALSE), "HH:MM")</f>
        <v>10:20</v>
      </c>
      <c r="U19" s="165" t="str">
        <f t="shared" si="0"/>
        <v>10:35</v>
      </c>
      <c r="V19" s="165" t="str">
        <f t="shared" si="3"/>
        <v>10:40</v>
      </c>
      <c r="W19" s="174" t="s">
        <v>980</v>
      </c>
      <c r="X19" s="208" t="str">
        <f t="shared" si="4"/>
        <v>10:40</v>
      </c>
      <c r="Y19" s="166" t="str">
        <f>TEXT(VLOOKUP(C19, '10.29_IT'!$K$5:$N$108, 4, FALSE), "HH:MM")</f>
        <v>10:40</v>
      </c>
      <c r="Z19" s="166" t="str">
        <f t="shared" si="1"/>
        <v>10:55</v>
      </c>
      <c r="AA19" s="193" t="s">
        <v>981</v>
      </c>
      <c r="AB19" s="208" t="s">
        <v>910</v>
      </c>
      <c r="AC19" s="164" t="s">
        <v>911</v>
      </c>
      <c r="AD19" s="164" t="s">
        <v>912</v>
      </c>
      <c r="AE19" s="167" t="str">
        <f>TEXT(VLOOKUP(A19, '10.29_IT'!$M$5:$N$109, 2, FALSE), "HH:MM")</f>
        <v>11:25</v>
      </c>
      <c r="AF19" s="188" t="str">
        <f t="shared" si="2"/>
        <v>11:30</v>
      </c>
      <c r="AG19" s="168" t="str" cm="1">
        <f t="array" ref="AG19">TEXT(MAX(VALUE(X19:Z19), VALUE(AB19:AF19)), "HH:MM")</f>
        <v>11:30</v>
      </c>
      <c r="AH19" s="159"/>
      <c r="AI19" s="151"/>
      <c r="AJ19" s="160"/>
    </row>
    <row r="20" spans="1:36" s="154" customFormat="1" ht="42" customHeight="1">
      <c r="A20" s="177" t="s">
        <v>705</v>
      </c>
      <c r="B20" s="177" t="s">
        <v>50</v>
      </c>
      <c r="C20" s="169" t="s">
        <v>705</v>
      </c>
      <c r="D20" s="178" t="s">
        <v>436</v>
      </c>
      <c r="E20" s="178"/>
      <c r="F20" s="178"/>
      <c r="G20" s="178"/>
      <c r="H20" s="166" t="s">
        <v>565</v>
      </c>
      <c r="I20" s="179" t="s">
        <v>556</v>
      </c>
      <c r="J20" s="179"/>
      <c r="K20" s="178"/>
      <c r="L20" s="178" t="s">
        <v>817</v>
      </c>
      <c r="M20" s="165" t="s">
        <v>883</v>
      </c>
      <c r="N20" s="204"/>
      <c r="O20" s="180"/>
      <c r="P20" s="180"/>
      <c r="Q20" s="180"/>
      <c r="R20" s="173" t="s">
        <v>892</v>
      </c>
      <c r="S20" s="192" t="str">
        <f>TEXT(T20-TIME(0, 5, 0), "HH:MM")</f>
        <v>10:35</v>
      </c>
      <c r="T20" s="165" t="str">
        <f>TEXT(VLOOKUP(C20, '10.29_IT'!$J$6:$N$98, 5, FALSE), "HH:MM")</f>
        <v>10:40</v>
      </c>
      <c r="U20" s="165" t="str">
        <f t="shared" si="0"/>
        <v>10:55</v>
      </c>
      <c r="V20" s="165" t="str">
        <f t="shared" si="3"/>
        <v>11:00</v>
      </c>
      <c r="W20" s="174" t="s">
        <v>980</v>
      </c>
      <c r="X20" s="208" t="str">
        <f t="shared" si="4"/>
        <v>11:00</v>
      </c>
      <c r="Y20" s="166" t="str">
        <f>TEXT(VLOOKUP(C20, '10.29_IT'!$K$5:$N$108, 4, FALSE), "HH:MM")</f>
        <v>11:00</v>
      </c>
      <c r="Z20" s="166" t="str">
        <f t="shared" si="1"/>
        <v>11:15</v>
      </c>
      <c r="AA20" s="193" t="s">
        <v>981</v>
      </c>
      <c r="AB20" s="208" t="s">
        <v>913</v>
      </c>
      <c r="AC20" s="164" t="s">
        <v>914</v>
      </c>
      <c r="AD20" s="164" t="s">
        <v>915</v>
      </c>
      <c r="AE20" s="167" t="str">
        <f>TEXT(VLOOKUP(A20, '10.29_IT'!$M$5:$N$109, 2, FALSE), "HH:MM")</f>
        <v>11:50</v>
      </c>
      <c r="AF20" s="188" t="str">
        <f t="shared" si="2"/>
        <v>11:55</v>
      </c>
      <c r="AG20" s="168" t="str" cm="1">
        <f t="array" ref="AG20">TEXT(MAX(VALUE(X20:Z20), VALUE(AB20:AF20)), "HH:MM")</f>
        <v>11:55</v>
      </c>
      <c r="AH20" s="159"/>
      <c r="AI20" s="151"/>
      <c r="AJ20" s="160"/>
    </row>
    <row r="21" spans="1:36" s="154" customFormat="1" ht="42" customHeight="1">
      <c r="A21" s="177" t="s">
        <v>706</v>
      </c>
      <c r="B21" s="177" t="s">
        <v>50</v>
      </c>
      <c r="C21" s="169" t="s">
        <v>706</v>
      </c>
      <c r="D21" s="178" t="s">
        <v>440</v>
      </c>
      <c r="E21" s="178"/>
      <c r="F21" s="178"/>
      <c r="G21" s="178"/>
      <c r="H21" s="166" t="s">
        <v>565</v>
      </c>
      <c r="I21" s="179" t="s">
        <v>556</v>
      </c>
      <c r="J21" s="179"/>
      <c r="K21" s="178"/>
      <c r="L21" s="178" t="s">
        <v>817</v>
      </c>
      <c r="M21" s="165" t="s">
        <v>883</v>
      </c>
      <c r="N21" s="204"/>
      <c r="O21" s="180"/>
      <c r="P21" s="180"/>
      <c r="Q21" s="180"/>
      <c r="R21" s="173" t="s">
        <v>892</v>
      </c>
      <c r="S21" s="192" t="str">
        <f>TEXT(T21-TIME(0, 5, 0), "HH:MM")</f>
        <v>10:55</v>
      </c>
      <c r="T21" s="165" t="str">
        <f>TEXT(VLOOKUP(C21, '10.29_IT'!$J$6:$N$98, 5, FALSE), "HH:MM")</f>
        <v>11:00</v>
      </c>
      <c r="U21" s="165" t="str">
        <f t="shared" si="0"/>
        <v>11:15</v>
      </c>
      <c r="V21" s="165" t="str">
        <f t="shared" si="3"/>
        <v>11:20</v>
      </c>
      <c r="W21" s="174" t="s">
        <v>980</v>
      </c>
      <c r="X21" s="208" t="str">
        <f t="shared" si="4"/>
        <v>11:20</v>
      </c>
      <c r="Y21" s="166" t="str">
        <f>TEXT(VLOOKUP(C21, '10.29_IT'!$K$5:$N$108, 4, FALSE), "HH:MM")</f>
        <v>11:20</v>
      </c>
      <c r="Z21" s="166" t="str">
        <f t="shared" si="1"/>
        <v>11:35</v>
      </c>
      <c r="AA21" s="193" t="s">
        <v>981</v>
      </c>
      <c r="AB21" s="208" t="s">
        <v>916</v>
      </c>
      <c r="AC21" s="164" t="s">
        <v>917</v>
      </c>
      <c r="AD21" s="164" t="s">
        <v>918</v>
      </c>
      <c r="AE21" s="167" t="str">
        <f>TEXT(VLOOKUP(A21, '10.29_IT'!$M$5:$N$109, 2, FALSE), "HH:MM")</f>
        <v>12:15</v>
      </c>
      <c r="AF21" s="188" t="str">
        <f t="shared" si="2"/>
        <v>12:20</v>
      </c>
      <c r="AG21" s="168" t="str" cm="1">
        <f t="array" ref="AG21">TEXT(MAX(VALUE(X21:Z21), VALUE(AB21:AF21)), "HH:MM")</f>
        <v>12:20</v>
      </c>
      <c r="AH21" s="159"/>
      <c r="AI21" s="151"/>
      <c r="AJ21" s="160"/>
    </row>
    <row r="22" spans="1:36" s="154" customFormat="1" ht="42" customHeight="1">
      <c r="A22" s="177" t="s">
        <v>707</v>
      </c>
      <c r="B22" s="177" t="s">
        <v>50</v>
      </c>
      <c r="C22" s="169" t="s">
        <v>707</v>
      </c>
      <c r="D22" s="178" t="s">
        <v>444</v>
      </c>
      <c r="E22" s="178"/>
      <c r="F22" s="178"/>
      <c r="G22" s="178"/>
      <c r="H22" s="166" t="s">
        <v>565</v>
      </c>
      <c r="I22" s="179" t="s">
        <v>556</v>
      </c>
      <c r="J22" s="179"/>
      <c r="K22" s="178"/>
      <c r="L22" s="178" t="s">
        <v>817</v>
      </c>
      <c r="M22" s="165" t="s">
        <v>883</v>
      </c>
      <c r="N22" s="175" t="s">
        <v>981</v>
      </c>
      <c r="O22" s="194" t="str">
        <f>AB22</f>
        <v>10:35</v>
      </c>
      <c r="P22" s="164" t="str">
        <f>AC22</f>
        <v>10:40</v>
      </c>
      <c r="Q22" s="164" t="str">
        <f>AD22</f>
        <v>11:00</v>
      </c>
      <c r="R22" s="173" t="s">
        <v>892</v>
      </c>
      <c r="S22" s="194" t="str">
        <f>Q22</f>
        <v>11:00</v>
      </c>
      <c r="T22" s="164" t="str">
        <f>TEXT(VLOOKUP(C22, '10.29_IT'!$J$6:$N$98, 5, FALSE), "HH:MM")</f>
        <v>11:20</v>
      </c>
      <c r="U22" s="165" t="str">
        <f t="shared" si="0"/>
        <v>11:35</v>
      </c>
      <c r="V22" s="165" t="str">
        <f t="shared" si="3"/>
        <v>11:40</v>
      </c>
      <c r="W22" s="174" t="s">
        <v>980</v>
      </c>
      <c r="X22" s="208" t="str">
        <f t="shared" si="4"/>
        <v>11:40</v>
      </c>
      <c r="Y22" s="166" t="str">
        <f>TEXT(VLOOKUP(C22, '10.29_IT'!$K$5:$N$108, 4, FALSE), "HH:MM")</f>
        <v>11:40</v>
      </c>
      <c r="Z22" s="166" t="str">
        <f t="shared" si="1"/>
        <v>11:55</v>
      </c>
      <c r="AA22" s="189"/>
      <c r="AB22" s="190" t="s">
        <v>904</v>
      </c>
      <c r="AC22" s="191" t="s">
        <v>919</v>
      </c>
      <c r="AD22" s="191" t="s">
        <v>920</v>
      </c>
      <c r="AE22" s="167" t="str">
        <f>TEXT(VLOOKUP(A22, '10.29_IT'!$M$5:$N$109, 2, FALSE), "HH:MM")</f>
        <v>11:55</v>
      </c>
      <c r="AF22" s="188" t="str">
        <f t="shared" si="2"/>
        <v>12:00</v>
      </c>
      <c r="AG22" s="168" t="str" cm="1">
        <f t="array" ref="AG22">TEXT(MAX(VALUE(X22:AF22)), "HH:MM")</f>
        <v>12:00</v>
      </c>
      <c r="AH22" s="159"/>
      <c r="AI22" s="151"/>
      <c r="AJ22" s="160"/>
    </row>
    <row r="23" spans="1:36" s="154" customFormat="1" ht="42" customHeight="1">
      <c r="A23" s="177" t="s">
        <v>708</v>
      </c>
      <c r="B23" s="177" t="s">
        <v>45</v>
      </c>
      <c r="C23" s="177" t="s">
        <v>708</v>
      </c>
      <c r="D23" s="178" t="s">
        <v>276</v>
      </c>
      <c r="E23" s="178"/>
      <c r="F23" s="178"/>
      <c r="G23" s="178"/>
      <c r="H23" s="166" t="s">
        <v>565</v>
      </c>
      <c r="I23" s="179" t="s">
        <v>557</v>
      </c>
      <c r="J23" s="179"/>
      <c r="K23" s="178"/>
      <c r="L23" s="178" t="s">
        <v>816</v>
      </c>
      <c r="M23" s="166" t="s">
        <v>884</v>
      </c>
      <c r="N23" s="204"/>
      <c r="O23" s="180"/>
      <c r="P23" s="180"/>
      <c r="Q23" s="180"/>
      <c r="R23" s="181" t="s">
        <v>893</v>
      </c>
      <c r="S23" s="182" t="str">
        <f>TEXT(T23-TIME(0, 5, 0), "HH:MM")</f>
        <v>13:15</v>
      </c>
      <c r="T23" s="183" t="str">
        <f>TEXT(VLOOKUP(C23, '10.29_IT'!$E$6:$N$108, 10, FALSE), "HH:MM")</f>
        <v>13:20</v>
      </c>
      <c r="U23" s="183" t="str">
        <f t="shared" si="0"/>
        <v>13:35</v>
      </c>
      <c r="V23" s="183" t="str">
        <f t="shared" si="3"/>
        <v>13:40</v>
      </c>
      <c r="W23" s="184" t="s">
        <v>979</v>
      </c>
      <c r="X23" s="207" t="str">
        <f t="shared" si="4"/>
        <v>13:40</v>
      </c>
      <c r="Y23" s="185" t="str">
        <f>TEXT(VLOOKUP(C23, '10.29_IT'!$F$5:$N$108, 9, FALSE), "HH:MM")</f>
        <v>13:40</v>
      </c>
      <c r="Z23" s="185" t="str">
        <f t="shared" si="1"/>
        <v>13:55</v>
      </c>
      <c r="AA23" s="186" t="s">
        <v>978</v>
      </c>
      <c r="AB23" s="207" t="s">
        <v>931</v>
      </c>
      <c r="AC23" s="168" t="s">
        <v>943</v>
      </c>
      <c r="AD23" s="168" t="s">
        <v>944</v>
      </c>
      <c r="AE23" s="167" t="str">
        <f>TEXT(VLOOKUP(A23, '10.29_IT'!$H$5:$N$1087, 7, FALSE), "HH:MM")</f>
        <v>14:30</v>
      </c>
      <c r="AF23" s="188" t="str">
        <f t="shared" si="2"/>
        <v>14:35</v>
      </c>
      <c r="AG23" s="168" t="str" cm="1">
        <f t="array" ref="AG23">TEXT(MAX(VALUE(X23:Z23), VALUE(AB23:AF23)), "HH:MM")</f>
        <v>14:35</v>
      </c>
      <c r="AH23" s="159"/>
      <c r="AI23" s="151"/>
      <c r="AJ23" s="160"/>
    </row>
    <row r="24" spans="1:36" s="154" customFormat="1" ht="42" customHeight="1">
      <c r="A24" s="177" t="s">
        <v>709</v>
      </c>
      <c r="B24" s="177" t="s">
        <v>45</v>
      </c>
      <c r="C24" s="177" t="s">
        <v>709</v>
      </c>
      <c r="D24" s="178" t="s">
        <v>280</v>
      </c>
      <c r="E24" s="178"/>
      <c r="F24" s="178"/>
      <c r="G24" s="178"/>
      <c r="H24" s="166" t="s">
        <v>565</v>
      </c>
      <c r="I24" s="179" t="s">
        <v>557</v>
      </c>
      <c r="J24" s="179"/>
      <c r="K24" s="178"/>
      <c r="L24" s="178" t="s">
        <v>816</v>
      </c>
      <c r="M24" s="166" t="s">
        <v>884</v>
      </c>
      <c r="N24" s="204"/>
      <c r="O24" s="180"/>
      <c r="P24" s="180"/>
      <c r="Q24" s="180"/>
      <c r="R24" s="181" t="s">
        <v>893</v>
      </c>
      <c r="S24" s="182" t="str">
        <f>TEXT(T24-TIME(0, 5, 0), "HH:MM")</f>
        <v>13:35</v>
      </c>
      <c r="T24" s="183" t="str">
        <f>TEXT(VLOOKUP(C24, '10.29_IT'!$E$6:$N$108, 10, FALSE), "HH:MM")</f>
        <v>13:40</v>
      </c>
      <c r="U24" s="183" t="str">
        <f t="shared" si="0"/>
        <v>13:55</v>
      </c>
      <c r="V24" s="183" t="str">
        <f t="shared" si="3"/>
        <v>14:00</v>
      </c>
      <c r="W24" s="184" t="s">
        <v>979</v>
      </c>
      <c r="X24" s="207" t="str">
        <f t="shared" si="4"/>
        <v>14:00</v>
      </c>
      <c r="Y24" s="185" t="str">
        <f>TEXT(VLOOKUP(C24, '10.29_IT'!$F$5:$N$108, 9, FALSE), "HH:MM")</f>
        <v>14:00</v>
      </c>
      <c r="Z24" s="185" t="str">
        <f t="shared" si="1"/>
        <v>14:15</v>
      </c>
      <c r="AA24" s="186" t="s">
        <v>978</v>
      </c>
      <c r="AB24" s="207" t="s">
        <v>945</v>
      </c>
      <c r="AC24" s="168" t="s">
        <v>946</v>
      </c>
      <c r="AD24" s="168" t="s">
        <v>947</v>
      </c>
      <c r="AE24" s="167" t="str">
        <f>TEXT(VLOOKUP(A24, '10.29_IT'!$H$5:$N$1087, 7, FALSE), "HH:MM")</f>
        <v>14:55</v>
      </c>
      <c r="AF24" s="188" t="str">
        <f t="shared" si="2"/>
        <v>15:00</v>
      </c>
      <c r="AG24" s="168" t="str" cm="1">
        <f t="array" ref="AG24">TEXT(MAX(VALUE(X24:Z24), VALUE(AB24:AF24)), "HH:MM")</f>
        <v>15:00</v>
      </c>
      <c r="AH24" s="159"/>
      <c r="AI24" s="151"/>
      <c r="AJ24" s="160"/>
    </row>
    <row r="25" spans="1:36" s="154" customFormat="1" ht="42" customHeight="1">
      <c r="A25" s="177" t="s">
        <v>710</v>
      </c>
      <c r="B25" s="177" t="s">
        <v>45</v>
      </c>
      <c r="C25" s="177" t="s">
        <v>710</v>
      </c>
      <c r="D25" s="178" t="s">
        <v>284</v>
      </c>
      <c r="E25" s="178"/>
      <c r="F25" s="178"/>
      <c r="G25" s="178"/>
      <c r="H25" s="166" t="s">
        <v>565</v>
      </c>
      <c r="I25" s="179" t="s">
        <v>557</v>
      </c>
      <c r="J25" s="179"/>
      <c r="K25" s="178"/>
      <c r="L25" s="178" t="s">
        <v>816</v>
      </c>
      <c r="M25" s="166" t="s">
        <v>884</v>
      </c>
      <c r="N25" s="205" t="s">
        <v>978</v>
      </c>
      <c r="O25" s="187" t="str">
        <f>AB25</f>
        <v>13:15</v>
      </c>
      <c r="P25" s="168" t="str">
        <f>AC25</f>
        <v>13:20</v>
      </c>
      <c r="Q25" s="168" t="str">
        <f>AD25</f>
        <v>13:40</v>
      </c>
      <c r="R25" s="181" t="s">
        <v>893</v>
      </c>
      <c r="S25" s="187" t="str">
        <f>Q25</f>
        <v>13:40</v>
      </c>
      <c r="T25" s="168" t="str">
        <f>TEXT(VLOOKUP(C25, '10.29_IT'!$E$6:$N$108, 10, FALSE), "HH:MM")</f>
        <v>14:00</v>
      </c>
      <c r="U25" s="183" t="str">
        <f t="shared" si="0"/>
        <v>14:15</v>
      </c>
      <c r="V25" s="183" t="str">
        <f t="shared" si="3"/>
        <v>14:20</v>
      </c>
      <c r="W25" s="184" t="s">
        <v>979</v>
      </c>
      <c r="X25" s="207" t="str">
        <f t="shared" si="4"/>
        <v>14:20</v>
      </c>
      <c r="Y25" s="185" t="str">
        <f>TEXT(VLOOKUP(C25, '10.29_IT'!$F$5:$N$108, 9, FALSE), "HH:MM")</f>
        <v>14:20</v>
      </c>
      <c r="Z25" s="185" t="str">
        <f t="shared" si="1"/>
        <v>14:35</v>
      </c>
      <c r="AA25" s="189"/>
      <c r="AB25" s="190" t="s">
        <v>948</v>
      </c>
      <c r="AC25" s="191" t="s">
        <v>949</v>
      </c>
      <c r="AD25" s="191" t="s">
        <v>950</v>
      </c>
      <c r="AE25" s="167" t="str">
        <f>TEXT(VLOOKUP(A25, '10.29_IT'!$H$5:$N$1087, 7, FALSE), "HH:MM")</f>
        <v>14:35</v>
      </c>
      <c r="AF25" s="188" t="str">
        <f t="shared" si="2"/>
        <v>14:40</v>
      </c>
      <c r="AG25" s="168" t="str" cm="1">
        <f t="array" ref="AG25">TEXT(MAX(VALUE(X25:AF25)), "HH:MM")</f>
        <v>14:40</v>
      </c>
      <c r="AH25" s="159"/>
      <c r="AI25" s="151"/>
      <c r="AJ25" s="160"/>
    </row>
    <row r="26" spans="1:36" s="154" customFormat="1" ht="42" customHeight="1">
      <c r="A26" s="177" t="s">
        <v>711</v>
      </c>
      <c r="B26" s="177" t="s">
        <v>50</v>
      </c>
      <c r="C26" s="177" t="s">
        <v>711</v>
      </c>
      <c r="D26" s="178" t="s">
        <v>448</v>
      </c>
      <c r="E26" s="178"/>
      <c r="F26" s="178"/>
      <c r="G26" s="178"/>
      <c r="H26" s="166" t="s">
        <v>565</v>
      </c>
      <c r="I26" s="179" t="s">
        <v>557</v>
      </c>
      <c r="J26" s="179"/>
      <c r="K26" s="178"/>
      <c r="L26" s="178" t="s">
        <v>817</v>
      </c>
      <c r="M26" s="166" t="s">
        <v>884</v>
      </c>
      <c r="N26" s="204"/>
      <c r="O26" s="180"/>
      <c r="P26" s="180"/>
      <c r="Q26" s="180"/>
      <c r="R26" s="173" t="s">
        <v>892</v>
      </c>
      <c r="S26" s="192" t="str">
        <f>TEXT(T26-TIME(0, 5, 0), "HH:MM")</f>
        <v>13:15</v>
      </c>
      <c r="T26" s="165" t="str">
        <f>TEXT(VLOOKUP(C26, '10.29_IT'!$J$6:$N$98, 5, FALSE), "HH:MM")</f>
        <v>13:20</v>
      </c>
      <c r="U26" s="165" t="str">
        <f t="shared" si="0"/>
        <v>13:35</v>
      </c>
      <c r="V26" s="165" t="str">
        <f t="shared" si="3"/>
        <v>13:40</v>
      </c>
      <c r="W26" s="174" t="s">
        <v>980</v>
      </c>
      <c r="X26" s="208" t="str">
        <f t="shared" si="4"/>
        <v>13:40</v>
      </c>
      <c r="Y26" s="166" t="str">
        <f>TEXT(VLOOKUP(C26, '10.29_IT'!$K$5:$N$108, 4, FALSE), "HH:MM")</f>
        <v>13:40</v>
      </c>
      <c r="Z26" s="166" t="str">
        <f t="shared" si="1"/>
        <v>13:55</v>
      </c>
      <c r="AA26" s="193" t="s">
        <v>981</v>
      </c>
      <c r="AB26" s="208" t="s">
        <v>931</v>
      </c>
      <c r="AC26" s="164" t="s">
        <v>943</v>
      </c>
      <c r="AD26" s="164" t="s">
        <v>944</v>
      </c>
      <c r="AE26" s="167" t="str">
        <f>TEXT(VLOOKUP(A26, '10.29_IT'!$M$5:$N$109, 2, FALSE), "HH:MM")</f>
        <v>14:30</v>
      </c>
      <c r="AF26" s="188" t="str">
        <f t="shared" si="2"/>
        <v>14:35</v>
      </c>
      <c r="AG26" s="168" t="str" cm="1">
        <f t="array" ref="AG26">TEXT(MAX(VALUE(X26:Z26), VALUE(AB26:AF26)), "HH:MM")</f>
        <v>14:35</v>
      </c>
      <c r="AH26" s="159"/>
      <c r="AI26" s="151"/>
      <c r="AJ26" s="160"/>
    </row>
    <row r="27" spans="1:36" s="154" customFormat="1" ht="42" customHeight="1">
      <c r="A27" s="177" t="s">
        <v>712</v>
      </c>
      <c r="B27" s="177" t="s">
        <v>50</v>
      </c>
      <c r="C27" s="177" t="s">
        <v>712</v>
      </c>
      <c r="D27" s="178" t="s">
        <v>452</v>
      </c>
      <c r="E27" s="178"/>
      <c r="F27" s="178"/>
      <c r="G27" s="178"/>
      <c r="H27" s="166" t="s">
        <v>565</v>
      </c>
      <c r="I27" s="179" t="s">
        <v>557</v>
      </c>
      <c r="J27" s="179"/>
      <c r="K27" s="178"/>
      <c r="L27" s="178" t="s">
        <v>817</v>
      </c>
      <c r="M27" s="166" t="s">
        <v>884</v>
      </c>
      <c r="N27" s="204"/>
      <c r="O27" s="180"/>
      <c r="P27" s="180"/>
      <c r="Q27" s="180"/>
      <c r="R27" s="173" t="s">
        <v>892</v>
      </c>
      <c r="S27" s="192" t="str">
        <f>TEXT(T27-TIME(0, 5, 0), "HH:MM")</f>
        <v>13:35</v>
      </c>
      <c r="T27" s="165" t="str">
        <f>TEXT(VLOOKUP(C27, '10.29_IT'!$J$6:$N$98, 5, FALSE), "HH:MM")</f>
        <v>13:40</v>
      </c>
      <c r="U27" s="165" t="str">
        <f t="shared" si="0"/>
        <v>13:55</v>
      </c>
      <c r="V27" s="165" t="str">
        <f t="shared" si="3"/>
        <v>14:00</v>
      </c>
      <c r="W27" s="174" t="s">
        <v>980</v>
      </c>
      <c r="X27" s="208" t="str">
        <f t="shared" si="4"/>
        <v>14:00</v>
      </c>
      <c r="Y27" s="166" t="str">
        <f>TEXT(VLOOKUP(C27, '10.29_IT'!$K$5:$N$108, 4, FALSE), "HH:MM")</f>
        <v>14:00</v>
      </c>
      <c r="Z27" s="166" t="str">
        <f t="shared" si="1"/>
        <v>14:15</v>
      </c>
      <c r="AA27" s="193" t="s">
        <v>981</v>
      </c>
      <c r="AB27" s="208" t="s">
        <v>945</v>
      </c>
      <c r="AC27" s="164" t="s">
        <v>946</v>
      </c>
      <c r="AD27" s="164" t="s">
        <v>947</v>
      </c>
      <c r="AE27" s="167" t="str">
        <f>TEXT(VLOOKUP(A27, '10.29_IT'!$M$5:$N$109, 2, FALSE), "HH:MM")</f>
        <v>14:55</v>
      </c>
      <c r="AF27" s="188" t="str">
        <f t="shared" si="2"/>
        <v>15:00</v>
      </c>
      <c r="AG27" s="168" t="str" cm="1">
        <f t="array" ref="AG27">TEXT(MAX(VALUE(X27:Z27), VALUE(AB27:AF27)), "HH:MM")</f>
        <v>15:00</v>
      </c>
      <c r="AH27" s="159"/>
      <c r="AI27" s="151"/>
      <c r="AJ27" s="160"/>
    </row>
    <row r="28" spans="1:36" s="154" customFormat="1" ht="42" customHeight="1">
      <c r="A28" s="177" t="s">
        <v>713</v>
      </c>
      <c r="B28" s="177" t="s">
        <v>50</v>
      </c>
      <c r="C28" s="177" t="s">
        <v>713</v>
      </c>
      <c r="D28" s="178" t="s">
        <v>456</v>
      </c>
      <c r="E28" s="178"/>
      <c r="F28" s="178"/>
      <c r="G28" s="178"/>
      <c r="H28" s="166" t="s">
        <v>565</v>
      </c>
      <c r="I28" s="179" t="s">
        <v>557</v>
      </c>
      <c r="J28" s="179"/>
      <c r="K28" s="178"/>
      <c r="L28" s="178" t="s">
        <v>817</v>
      </c>
      <c r="M28" s="166" t="s">
        <v>884</v>
      </c>
      <c r="N28" s="175" t="s">
        <v>981</v>
      </c>
      <c r="O28" s="194" t="str">
        <f t="shared" ref="O28:Q29" si="7">AB28</f>
        <v>13:15</v>
      </c>
      <c r="P28" s="164" t="str">
        <f t="shared" si="7"/>
        <v>13:20</v>
      </c>
      <c r="Q28" s="164" t="str">
        <f t="shared" si="7"/>
        <v>13:40</v>
      </c>
      <c r="R28" s="173" t="s">
        <v>892</v>
      </c>
      <c r="S28" s="194" t="str">
        <f>Q28</f>
        <v>13:40</v>
      </c>
      <c r="T28" s="164" t="str">
        <f>TEXT(VLOOKUP(C28, '10.29_IT'!$J$6:$N$98, 5, FALSE), "HH:MM")</f>
        <v>14:00</v>
      </c>
      <c r="U28" s="165" t="str">
        <f t="shared" si="0"/>
        <v>14:15</v>
      </c>
      <c r="V28" s="165" t="str">
        <f t="shared" si="3"/>
        <v>14:20</v>
      </c>
      <c r="W28" s="174" t="s">
        <v>980</v>
      </c>
      <c r="X28" s="208" t="str">
        <f t="shared" si="4"/>
        <v>14:20</v>
      </c>
      <c r="Y28" s="166" t="str">
        <f>TEXT(VLOOKUP(C28, '10.29_IT'!$K$5:$N$108, 4, FALSE), "HH:MM")</f>
        <v>14:20</v>
      </c>
      <c r="Z28" s="166" t="str">
        <f t="shared" si="1"/>
        <v>14:35</v>
      </c>
      <c r="AA28" s="189"/>
      <c r="AB28" s="190" t="s">
        <v>948</v>
      </c>
      <c r="AC28" s="191" t="s">
        <v>949</v>
      </c>
      <c r="AD28" s="191" t="s">
        <v>950</v>
      </c>
      <c r="AE28" s="167" t="str">
        <f>TEXT(VLOOKUP(A28, '10.29_IT'!$M$5:$N$109, 2, FALSE), "HH:MM")</f>
        <v>14:35</v>
      </c>
      <c r="AF28" s="188" t="str">
        <f t="shared" si="2"/>
        <v>14:40</v>
      </c>
      <c r="AG28" s="168" t="str" cm="1">
        <f t="array" ref="AG28">TEXT(MAX(VALUE(X28:AF28)), "HH:MM")</f>
        <v>14:40</v>
      </c>
      <c r="AH28" s="159"/>
      <c r="AI28" s="151"/>
      <c r="AJ28" s="160"/>
    </row>
    <row r="29" spans="1:36" s="154" customFormat="1" ht="42" customHeight="1">
      <c r="A29" s="177" t="s">
        <v>714</v>
      </c>
      <c r="B29" s="177" t="s">
        <v>50</v>
      </c>
      <c r="C29" s="177" t="s">
        <v>714</v>
      </c>
      <c r="D29" s="178" t="s">
        <v>460</v>
      </c>
      <c r="E29" s="178"/>
      <c r="F29" s="178"/>
      <c r="G29" s="178"/>
      <c r="H29" s="166" t="s">
        <v>565</v>
      </c>
      <c r="I29" s="179" t="s">
        <v>557</v>
      </c>
      <c r="J29" s="179"/>
      <c r="K29" s="178"/>
      <c r="L29" s="178" t="s">
        <v>817</v>
      </c>
      <c r="M29" s="166" t="s">
        <v>884</v>
      </c>
      <c r="N29" s="175" t="s">
        <v>981</v>
      </c>
      <c r="O29" s="194" t="str">
        <f t="shared" si="7"/>
        <v>13:40</v>
      </c>
      <c r="P29" s="164" t="str">
        <f t="shared" si="7"/>
        <v>13:45</v>
      </c>
      <c r="Q29" s="164" t="str">
        <f t="shared" si="7"/>
        <v>14:05</v>
      </c>
      <c r="R29" s="173" t="s">
        <v>892</v>
      </c>
      <c r="S29" s="194" t="str">
        <f>Q29</f>
        <v>14:05</v>
      </c>
      <c r="T29" s="164" t="str">
        <f>TEXT(VLOOKUP(C29, '10.29_IT'!$J$6:$N$98, 5, FALSE), "HH:MM")</f>
        <v>14:20</v>
      </c>
      <c r="U29" s="165" t="str">
        <f t="shared" si="0"/>
        <v>14:35</v>
      </c>
      <c r="V29" s="165" t="str">
        <f t="shared" si="3"/>
        <v>14:40</v>
      </c>
      <c r="W29" s="174" t="s">
        <v>980</v>
      </c>
      <c r="X29" s="208" t="str">
        <f t="shared" si="4"/>
        <v>14:40</v>
      </c>
      <c r="Y29" s="166" t="str">
        <f>TEXT(VLOOKUP(C29, '10.29_IT'!$K$5:$N$108, 4, FALSE), "HH:MM")</f>
        <v>14:40</v>
      </c>
      <c r="Z29" s="166" t="str">
        <f t="shared" si="1"/>
        <v>14:55</v>
      </c>
      <c r="AA29" s="189"/>
      <c r="AB29" s="190" t="s">
        <v>950</v>
      </c>
      <c r="AC29" s="191" t="s">
        <v>921</v>
      </c>
      <c r="AD29" s="191" t="s">
        <v>924</v>
      </c>
      <c r="AE29" s="167" t="str">
        <f>TEXT(VLOOKUP(A29, '10.29_IT'!$M$5:$N$109, 2, FALSE), "HH:MM")</f>
        <v>15:00</v>
      </c>
      <c r="AF29" s="188" t="str">
        <f t="shared" si="2"/>
        <v>15:05</v>
      </c>
      <c r="AG29" s="168" t="str" cm="1">
        <f t="array" ref="AG29">TEXT(MAX(VALUE(X29:AF29)), "HH:MM")</f>
        <v>15:05</v>
      </c>
      <c r="AH29" s="159"/>
      <c r="AI29" s="151"/>
      <c r="AJ29" s="160"/>
    </row>
    <row r="30" spans="1:36" s="154" customFormat="1" ht="42" customHeight="1">
      <c r="A30" s="177" t="s">
        <v>719</v>
      </c>
      <c r="B30" s="177" t="s">
        <v>57</v>
      </c>
      <c r="C30" s="177" t="s">
        <v>719</v>
      </c>
      <c r="D30" s="178" t="s">
        <v>518</v>
      </c>
      <c r="E30" s="178"/>
      <c r="F30" s="178"/>
      <c r="G30" s="178"/>
      <c r="H30" s="166" t="s">
        <v>565</v>
      </c>
      <c r="I30" s="179" t="s">
        <v>558</v>
      </c>
      <c r="J30" s="179"/>
      <c r="K30" s="178"/>
      <c r="L30" s="178" t="s">
        <v>816</v>
      </c>
      <c r="M30" s="164" t="s">
        <v>885</v>
      </c>
      <c r="N30" s="204"/>
      <c r="O30" s="180"/>
      <c r="P30" s="180"/>
      <c r="Q30" s="180"/>
      <c r="R30" s="181" t="s">
        <v>893</v>
      </c>
      <c r="S30" s="182" t="str">
        <f>TEXT(T30-TIME(0, 5, 0), "HH:MM")</f>
        <v>14:40</v>
      </c>
      <c r="T30" s="183" t="str">
        <f>TEXT(VLOOKUP(C30, '10.29_IT'!$E$6:$N$108, 10, FALSE), "HH:MM")</f>
        <v>14:45</v>
      </c>
      <c r="U30" s="183" t="str">
        <f t="shared" si="0"/>
        <v>15:00</v>
      </c>
      <c r="V30" s="183" t="str">
        <f t="shared" si="3"/>
        <v>15:05</v>
      </c>
      <c r="W30" s="184" t="s">
        <v>979</v>
      </c>
      <c r="X30" s="207" t="str">
        <f t="shared" si="4"/>
        <v>15:05</v>
      </c>
      <c r="Y30" s="185" t="str">
        <f>TEXT(VLOOKUP(C30, '10.29_IT'!$F$5:$N$108, 9, FALSE), "HH:MM")</f>
        <v>15:05</v>
      </c>
      <c r="Z30" s="185" t="str">
        <f t="shared" si="1"/>
        <v>15:20</v>
      </c>
      <c r="AA30" s="186" t="s">
        <v>978</v>
      </c>
      <c r="AB30" s="207" t="s">
        <v>951</v>
      </c>
      <c r="AC30" s="168" t="s">
        <v>952</v>
      </c>
      <c r="AD30" s="168" t="s">
        <v>953</v>
      </c>
      <c r="AE30" s="167" t="str">
        <f>TEXT(VLOOKUP(A30, '10.29_IT'!$H$5:$N$1087, 7, FALSE), "HH:MM")</f>
        <v>15:50</v>
      </c>
      <c r="AF30" s="188" t="str">
        <f t="shared" si="2"/>
        <v>15:55</v>
      </c>
      <c r="AG30" s="168" t="str" cm="1">
        <f t="array" ref="AG30">TEXT(MAX(VALUE(X30:Z30), VALUE(AB30:AF30)), "HH:MM")</f>
        <v>15:55</v>
      </c>
      <c r="AH30" s="159"/>
      <c r="AI30" s="151"/>
      <c r="AJ30" s="160"/>
    </row>
    <row r="31" spans="1:36" s="154" customFormat="1" ht="42" customHeight="1">
      <c r="A31" s="177" t="s">
        <v>810</v>
      </c>
      <c r="B31" s="177" t="s">
        <v>57</v>
      </c>
      <c r="C31" s="177" t="s">
        <v>810</v>
      </c>
      <c r="D31" s="178" t="s">
        <v>522</v>
      </c>
      <c r="E31" s="178"/>
      <c r="F31" s="178"/>
      <c r="G31" s="178"/>
      <c r="H31" s="166" t="s">
        <v>565</v>
      </c>
      <c r="I31" s="179" t="s">
        <v>558</v>
      </c>
      <c r="J31" s="179"/>
      <c r="K31" s="178"/>
      <c r="L31" s="178" t="s">
        <v>816</v>
      </c>
      <c r="M31" s="164" t="s">
        <v>885</v>
      </c>
      <c r="N31" s="204"/>
      <c r="O31" s="180"/>
      <c r="P31" s="180"/>
      <c r="Q31" s="180"/>
      <c r="R31" s="181" t="s">
        <v>893</v>
      </c>
      <c r="S31" s="182" t="str">
        <f>TEXT(T31-TIME(0, 5, 0), "HH:MM")</f>
        <v>15:00</v>
      </c>
      <c r="T31" s="183" t="str">
        <f>TEXT(VLOOKUP(C31, '10.29_IT'!$E$6:$N$108, 10, FALSE), "HH:MM")</f>
        <v>15:05</v>
      </c>
      <c r="U31" s="183" t="str">
        <f t="shared" si="0"/>
        <v>15:20</v>
      </c>
      <c r="V31" s="183" t="str">
        <f t="shared" si="3"/>
        <v>15:25</v>
      </c>
      <c r="W31" s="184" t="s">
        <v>979</v>
      </c>
      <c r="X31" s="207" t="str">
        <f t="shared" si="4"/>
        <v>15:25</v>
      </c>
      <c r="Y31" s="185" t="str">
        <f>TEXT(VLOOKUP(C31, '10.29_IT'!$F$5:$N$108, 9, FALSE), "HH:MM")</f>
        <v>15:25</v>
      </c>
      <c r="Z31" s="185" t="str">
        <f t="shared" si="1"/>
        <v>15:40</v>
      </c>
      <c r="AA31" s="186" t="s">
        <v>978</v>
      </c>
      <c r="AB31" s="207" t="s">
        <v>936</v>
      </c>
      <c r="AC31" s="168" t="s">
        <v>954</v>
      </c>
      <c r="AD31" s="168" t="s">
        <v>955</v>
      </c>
      <c r="AE31" s="167" t="str">
        <f>TEXT(VLOOKUP(A31, '10.29_IT'!$H$5:$N$1087, 7, FALSE), "HH:MM")</f>
        <v>16:15</v>
      </c>
      <c r="AF31" s="188" t="str">
        <f t="shared" si="2"/>
        <v>16:20</v>
      </c>
      <c r="AG31" s="168" t="str" cm="1">
        <f t="array" ref="AG31">TEXT(MAX(VALUE(X31:Z31), VALUE(AB31:AF31)), "HH:MM")</f>
        <v>16:20</v>
      </c>
      <c r="AH31" s="159"/>
      <c r="AI31" s="151"/>
      <c r="AJ31" s="160"/>
    </row>
    <row r="32" spans="1:36" s="154" customFormat="1" ht="42" customHeight="1">
      <c r="A32" s="177" t="s">
        <v>811</v>
      </c>
      <c r="B32" s="177" t="s">
        <v>57</v>
      </c>
      <c r="C32" s="177" t="s">
        <v>811</v>
      </c>
      <c r="D32" s="178" t="s">
        <v>526</v>
      </c>
      <c r="E32" s="178"/>
      <c r="F32" s="178"/>
      <c r="G32" s="178"/>
      <c r="H32" s="166" t="s">
        <v>565</v>
      </c>
      <c r="I32" s="179" t="s">
        <v>558</v>
      </c>
      <c r="J32" s="179"/>
      <c r="K32" s="178"/>
      <c r="L32" s="178" t="s">
        <v>816</v>
      </c>
      <c r="M32" s="164" t="s">
        <v>885</v>
      </c>
      <c r="N32" s="204"/>
      <c r="O32" s="180"/>
      <c r="P32" s="180"/>
      <c r="Q32" s="180"/>
      <c r="R32" s="181" t="s">
        <v>893</v>
      </c>
      <c r="S32" s="182" t="str">
        <f>TEXT(T32-TIME(0, 5, 0), "HH:MM")</f>
        <v>15:20</v>
      </c>
      <c r="T32" s="183" t="str">
        <f>TEXT(VLOOKUP(C32, '10.29_IT'!$E$6:$N$108, 10, FALSE), "HH:MM")</f>
        <v>15:25</v>
      </c>
      <c r="U32" s="183" t="str">
        <f t="shared" si="0"/>
        <v>15:40</v>
      </c>
      <c r="V32" s="183" t="str">
        <f t="shared" si="3"/>
        <v>15:45</v>
      </c>
      <c r="W32" s="184" t="s">
        <v>979</v>
      </c>
      <c r="X32" s="207" t="str">
        <f t="shared" si="4"/>
        <v>15:45</v>
      </c>
      <c r="Y32" s="185" t="str">
        <f>TEXT(VLOOKUP(C32, '10.29_IT'!$F$5:$N$108, 9, FALSE), "HH:MM")</f>
        <v>15:45</v>
      </c>
      <c r="Z32" s="185" t="str">
        <f t="shared" si="1"/>
        <v>16:00</v>
      </c>
      <c r="AA32" s="186" t="s">
        <v>978</v>
      </c>
      <c r="AB32" s="207" t="s">
        <v>937</v>
      </c>
      <c r="AC32" s="168" t="s">
        <v>956</v>
      </c>
      <c r="AD32" s="168" t="s">
        <v>957</v>
      </c>
      <c r="AE32" s="167" t="str">
        <f>TEXT(VLOOKUP(A32, '10.29_IT'!$H$5:$N$1087, 7, FALSE), "HH:MM")</f>
        <v>16:40</v>
      </c>
      <c r="AF32" s="188" t="str">
        <f t="shared" si="2"/>
        <v>16:45</v>
      </c>
      <c r="AG32" s="168" t="str" cm="1">
        <f t="array" ref="AG32">TEXT(MAX(VALUE(X32:Z32), VALUE(AB32:AF32)), "HH:MM")</f>
        <v>16:45</v>
      </c>
      <c r="AH32" s="159"/>
      <c r="AI32" s="151"/>
      <c r="AJ32" s="160"/>
    </row>
    <row r="33" spans="1:36" s="154" customFormat="1" ht="42" customHeight="1">
      <c r="A33" s="177" t="s">
        <v>812</v>
      </c>
      <c r="B33" s="177" t="s">
        <v>57</v>
      </c>
      <c r="C33" s="177" t="s">
        <v>812</v>
      </c>
      <c r="D33" s="178" t="s">
        <v>530</v>
      </c>
      <c r="E33" s="178"/>
      <c r="F33" s="178"/>
      <c r="G33" s="178"/>
      <c r="H33" s="166" t="s">
        <v>565</v>
      </c>
      <c r="I33" s="179" t="s">
        <v>558</v>
      </c>
      <c r="J33" s="179"/>
      <c r="K33" s="178"/>
      <c r="L33" s="178" t="s">
        <v>816</v>
      </c>
      <c r="M33" s="164" t="s">
        <v>885</v>
      </c>
      <c r="N33" s="205" t="s">
        <v>978</v>
      </c>
      <c r="O33" s="187" t="str">
        <f>AB33</f>
        <v>15:00</v>
      </c>
      <c r="P33" s="168" t="str">
        <f>AC33</f>
        <v>15:05</v>
      </c>
      <c r="Q33" s="168" t="str">
        <f>AD33</f>
        <v>15:25</v>
      </c>
      <c r="R33" s="181" t="s">
        <v>893</v>
      </c>
      <c r="S33" s="187" t="str">
        <f>Q33</f>
        <v>15:25</v>
      </c>
      <c r="T33" s="168" t="str">
        <f>TEXT(VLOOKUP(C33, '10.29_IT'!$E$6:$N$108, 10, FALSE), "HH:MM")</f>
        <v>15:45</v>
      </c>
      <c r="U33" s="183" t="str">
        <f t="shared" si="0"/>
        <v>16:00</v>
      </c>
      <c r="V33" s="183" t="str">
        <f t="shared" si="3"/>
        <v>16:05</v>
      </c>
      <c r="W33" s="184" t="s">
        <v>979</v>
      </c>
      <c r="X33" s="207" t="str">
        <f t="shared" si="4"/>
        <v>16:05</v>
      </c>
      <c r="Y33" s="185" t="str">
        <f>TEXT(VLOOKUP(C33, '10.29_IT'!$F$5:$N$108, 9, FALSE), "HH:MM")</f>
        <v>16:05</v>
      </c>
      <c r="Z33" s="185" t="str">
        <f t="shared" si="1"/>
        <v>16:20</v>
      </c>
      <c r="AA33" s="189"/>
      <c r="AB33" s="190" t="s">
        <v>958</v>
      </c>
      <c r="AC33" s="191" t="s">
        <v>932</v>
      </c>
      <c r="AD33" s="191" t="s">
        <v>935</v>
      </c>
      <c r="AE33" s="167" t="str">
        <f>TEXT(VLOOKUP(A33, '10.29_IT'!$H$5:$N$1087, 7, FALSE), "HH:MM")</f>
        <v>16:20</v>
      </c>
      <c r="AF33" s="188" t="str">
        <f t="shared" si="2"/>
        <v>16:25</v>
      </c>
      <c r="AG33" s="168" t="str" cm="1">
        <f t="array" ref="AG33">TEXT(MAX(VALUE(X33:AF33)), "HH:MM")</f>
        <v>16:25</v>
      </c>
      <c r="AH33" s="159"/>
      <c r="AI33" s="151"/>
      <c r="AJ33" s="160"/>
    </row>
    <row r="34" spans="1:36" s="154" customFormat="1" ht="42" customHeight="1">
      <c r="A34" s="177" t="s">
        <v>813</v>
      </c>
      <c r="B34" s="177" t="s">
        <v>57</v>
      </c>
      <c r="C34" s="177" t="s">
        <v>813</v>
      </c>
      <c r="D34" s="178" t="s">
        <v>534</v>
      </c>
      <c r="E34" s="178"/>
      <c r="F34" s="178"/>
      <c r="G34" s="178"/>
      <c r="H34" s="166" t="s">
        <v>565</v>
      </c>
      <c r="I34" s="179" t="s">
        <v>558</v>
      </c>
      <c r="J34" s="179"/>
      <c r="K34" s="178"/>
      <c r="L34" s="178" t="s">
        <v>816</v>
      </c>
      <c r="M34" s="164" t="s">
        <v>885</v>
      </c>
      <c r="N34" s="204"/>
      <c r="O34" s="180"/>
      <c r="P34" s="180"/>
      <c r="Q34" s="180"/>
      <c r="R34" s="181" t="s">
        <v>893</v>
      </c>
      <c r="S34" s="182" t="str">
        <f>TEXT(T34-TIME(0, 5, 0), "HH:MM")</f>
        <v>16:00</v>
      </c>
      <c r="T34" s="183" t="str">
        <f>TEXT(VLOOKUP(C34, '10.29_IT'!$E$6:$N$108, 10, FALSE), "HH:MM")</f>
        <v>16:05</v>
      </c>
      <c r="U34" s="183" t="str">
        <f t="shared" si="0"/>
        <v>16:20</v>
      </c>
      <c r="V34" s="183" t="str">
        <f t="shared" si="3"/>
        <v>16:25</v>
      </c>
      <c r="W34" s="184" t="s">
        <v>979</v>
      </c>
      <c r="X34" s="207" t="str">
        <f t="shared" si="4"/>
        <v>16:25</v>
      </c>
      <c r="Y34" s="185" t="str">
        <f>TEXT(VLOOKUP(C34, '10.29_IT'!$F$5:$N$108, 9, FALSE), "HH:MM")</f>
        <v>16:25</v>
      </c>
      <c r="Z34" s="185" t="str">
        <f t="shared" si="1"/>
        <v>16:40</v>
      </c>
      <c r="AA34" s="186" t="s">
        <v>978</v>
      </c>
      <c r="AB34" s="207" t="s">
        <v>957</v>
      </c>
      <c r="AC34" s="168" t="s">
        <v>959</v>
      </c>
      <c r="AD34" s="168" t="s">
        <v>960</v>
      </c>
      <c r="AE34" s="167" t="str">
        <f>TEXT(VLOOKUP(A34, '10.29_IT'!$H$5:$N$1087, 7, FALSE), "HH:MM")</f>
        <v>17:05</v>
      </c>
      <c r="AF34" s="188" t="str">
        <f t="shared" si="2"/>
        <v>17:10</v>
      </c>
      <c r="AG34" s="168" t="str" cm="1">
        <f t="array" ref="AG34">TEXT(MAX(VALUE(X34:Z34), VALUE(AB34:AF34)), "HH:MM")</f>
        <v>17:10</v>
      </c>
      <c r="AH34" s="159"/>
      <c r="AI34" s="151"/>
      <c r="AJ34" s="160"/>
    </row>
    <row r="35" spans="1:36" s="154" customFormat="1" ht="42" customHeight="1">
      <c r="A35" s="177" t="s">
        <v>715</v>
      </c>
      <c r="B35" s="177" t="s">
        <v>50</v>
      </c>
      <c r="C35" s="177" t="s">
        <v>715</v>
      </c>
      <c r="D35" s="178" t="s">
        <v>464</v>
      </c>
      <c r="E35" s="178"/>
      <c r="F35" s="178"/>
      <c r="G35" s="178"/>
      <c r="H35" s="166" t="s">
        <v>565</v>
      </c>
      <c r="I35" s="179" t="s">
        <v>558</v>
      </c>
      <c r="J35" s="179"/>
      <c r="K35" s="178"/>
      <c r="L35" s="178" t="s">
        <v>817</v>
      </c>
      <c r="M35" s="203" t="s">
        <v>886</v>
      </c>
      <c r="N35" s="204"/>
      <c r="O35" s="180"/>
      <c r="P35" s="180"/>
      <c r="Q35" s="180"/>
      <c r="R35" s="173" t="s">
        <v>892</v>
      </c>
      <c r="S35" s="192" t="str">
        <f>TEXT(T35-TIME(0, 5, 0), "HH:MM")</f>
        <v>14:40</v>
      </c>
      <c r="T35" s="165" t="str">
        <f>TEXT(VLOOKUP(C35, '10.29_IT'!$J$6:$N$98, 5, FALSE), "HH:MM")</f>
        <v>14:45</v>
      </c>
      <c r="U35" s="165" t="str">
        <f t="shared" si="0"/>
        <v>15:00</v>
      </c>
      <c r="V35" s="165" t="str">
        <f t="shared" si="3"/>
        <v>15:05</v>
      </c>
      <c r="W35" s="174" t="s">
        <v>980</v>
      </c>
      <c r="X35" s="208" t="str">
        <f t="shared" si="4"/>
        <v>15:05</v>
      </c>
      <c r="Y35" s="166" t="str">
        <f>TEXT(VLOOKUP(C35, '10.29_IT'!$K$5:$N$108, 4, FALSE), "HH:MM")</f>
        <v>15:05</v>
      </c>
      <c r="Z35" s="166" t="str">
        <f t="shared" si="1"/>
        <v>15:20</v>
      </c>
      <c r="AA35" s="193" t="s">
        <v>981</v>
      </c>
      <c r="AB35" s="208" t="s">
        <v>951</v>
      </c>
      <c r="AC35" s="164" t="s">
        <v>952</v>
      </c>
      <c r="AD35" s="164" t="s">
        <v>953</v>
      </c>
      <c r="AE35" s="167" t="str">
        <f>TEXT(VLOOKUP(A35, '10.29_IT'!$M$5:$N$109, 2, FALSE), "HH:MM")</f>
        <v>15:50</v>
      </c>
      <c r="AF35" s="188" t="str">
        <f t="shared" si="2"/>
        <v>15:55</v>
      </c>
      <c r="AG35" s="168" t="str" cm="1">
        <f t="array" ref="AG35">TEXT(MAX(VALUE(X35:Z35), VALUE(AB35:AF35)), "HH:MM")</f>
        <v>15:55</v>
      </c>
      <c r="AH35" s="159"/>
      <c r="AI35" s="151"/>
      <c r="AJ35" s="160"/>
    </row>
    <row r="36" spans="1:36" s="154" customFormat="1" ht="42" customHeight="1">
      <c r="A36" s="177" t="s">
        <v>716</v>
      </c>
      <c r="B36" s="177" t="s">
        <v>50</v>
      </c>
      <c r="C36" s="177" t="s">
        <v>716</v>
      </c>
      <c r="D36" s="178" t="s">
        <v>468</v>
      </c>
      <c r="E36" s="178"/>
      <c r="F36" s="178"/>
      <c r="G36" s="178"/>
      <c r="H36" s="166" t="s">
        <v>565</v>
      </c>
      <c r="I36" s="179" t="s">
        <v>558</v>
      </c>
      <c r="J36" s="179"/>
      <c r="K36" s="178"/>
      <c r="L36" s="178" t="s">
        <v>817</v>
      </c>
      <c r="M36" s="203" t="s">
        <v>886</v>
      </c>
      <c r="N36" s="204"/>
      <c r="O36" s="180"/>
      <c r="P36" s="180"/>
      <c r="Q36" s="180"/>
      <c r="R36" s="173" t="s">
        <v>892</v>
      </c>
      <c r="S36" s="192" t="str">
        <f>TEXT(T36-TIME(0, 5, 0), "HH:MM")</f>
        <v>15:00</v>
      </c>
      <c r="T36" s="165" t="str">
        <f>TEXT(VLOOKUP(C36, '10.29_IT'!$J$6:$N$98, 5, FALSE), "HH:MM")</f>
        <v>15:05</v>
      </c>
      <c r="U36" s="165" t="str">
        <f t="shared" si="0"/>
        <v>15:20</v>
      </c>
      <c r="V36" s="165" t="str">
        <f t="shared" si="3"/>
        <v>15:25</v>
      </c>
      <c r="W36" s="174" t="s">
        <v>980</v>
      </c>
      <c r="X36" s="208" t="str">
        <f t="shared" si="4"/>
        <v>15:25</v>
      </c>
      <c r="Y36" s="166" t="str">
        <f>TEXT(VLOOKUP(C36, '10.29_IT'!$K$5:$N$108, 4, FALSE), "HH:MM")</f>
        <v>15:25</v>
      </c>
      <c r="Z36" s="166" t="str">
        <f t="shared" si="1"/>
        <v>15:40</v>
      </c>
      <c r="AA36" s="193" t="s">
        <v>981</v>
      </c>
      <c r="AB36" s="208" t="s">
        <v>936</v>
      </c>
      <c r="AC36" s="164" t="s">
        <v>954</v>
      </c>
      <c r="AD36" s="164" t="s">
        <v>955</v>
      </c>
      <c r="AE36" s="167" t="str">
        <f>TEXT(VLOOKUP(A36, '10.29_IT'!$M$5:$N$109, 2, FALSE), "HH:MM")</f>
        <v>16:15</v>
      </c>
      <c r="AF36" s="188" t="str">
        <f t="shared" si="2"/>
        <v>16:20</v>
      </c>
      <c r="AG36" s="168" t="str" cm="1">
        <f t="array" ref="AG36">TEXT(MAX(VALUE(X36:Z36), VALUE(AB36:AF36)), "HH:MM")</f>
        <v>16:20</v>
      </c>
      <c r="AH36" s="159"/>
      <c r="AI36" s="151"/>
      <c r="AJ36" s="160"/>
    </row>
    <row r="37" spans="1:36" s="154" customFormat="1" ht="42" customHeight="1">
      <c r="A37" s="177" t="s">
        <v>717</v>
      </c>
      <c r="B37" s="177" t="s">
        <v>50</v>
      </c>
      <c r="C37" s="177" t="s">
        <v>717</v>
      </c>
      <c r="D37" s="178" t="s">
        <v>472</v>
      </c>
      <c r="E37" s="178"/>
      <c r="F37" s="178"/>
      <c r="G37" s="178"/>
      <c r="H37" s="166" t="s">
        <v>565</v>
      </c>
      <c r="I37" s="179" t="s">
        <v>558</v>
      </c>
      <c r="J37" s="179"/>
      <c r="K37" s="178"/>
      <c r="L37" s="178" t="s">
        <v>817</v>
      </c>
      <c r="M37" s="203" t="s">
        <v>886</v>
      </c>
      <c r="N37" s="204"/>
      <c r="O37" s="180"/>
      <c r="P37" s="180"/>
      <c r="Q37" s="180"/>
      <c r="R37" s="173" t="s">
        <v>892</v>
      </c>
      <c r="S37" s="192" t="str">
        <f>TEXT(T37-TIME(0, 5, 0), "HH:MM")</f>
        <v>15:20</v>
      </c>
      <c r="T37" s="165" t="str">
        <f>TEXT(VLOOKUP(C37, '10.29_IT'!$J$6:$N$98, 5, FALSE), "HH:MM")</f>
        <v>15:25</v>
      </c>
      <c r="U37" s="165" t="str">
        <f t="shared" si="0"/>
        <v>15:40</v>
      </c>
      <c r="V37" s="165" t="str">
        <f t="shared" si="3"/>
        <v>15:45</v>
      </c>
      <c r="W37" s="174" t="s">
        <v>980</v>
      </c>
      <c r="X37" s="208" t="str">
        <f t="shared" si="4"/>
        <v>15:45</v>
      </c>
      <c r="Y37" s="166" t="str">
        <f>TEXT(VLOOKUP(C37, '10.29_IT'!$K$5:$N$108, 4, FALSE), "HH:MM")</f>
        <v>15:45</v>
      </c>
      <c r="Z37" s="166" t="str">
        <f t="shared" si="1"/>
        <v>16:00</v>
      </c>
      <c r="AA37" s="193" t="s">
        <v>981</v>
      </c>
      <c r="AB37" s="208" t="s">
        <v>937</v>
      </c>
      <c r="AC37" s="164" t="s">
        <v>956</v>
      </c>
      <c r="AD37" s="164" t="s">
        <v>957</v>
      </c>
      <c r="AE37" s="167" t="str">
        <f>TEXT(VLOOKUP(A37, '10.29_IT'!$M$5:$N$109, 2, FALSE), "HH:MM")</f>
        <v>16:40</v>
      </c>
      <c r="AF37" s="188" t="str">
        <f t="shared" si="2"/>
        <v>16:45</v>
      </c>
      <c r="AG37" s="168" t="str" cm="1">
        <f t="array" ref="AG37">TEXT(MAX(VALUE(X37:Z37), VALUE(AB37:AF37)), "HH:MM")</f>
        <v>16:45</v>
      </c>
      <c r="AH37" s="159"/>
      <c r="AI37" s="151"/>
      <c r="AJ37" s="160"/>
    </row>
    <row r="38" spans="1:36" s="154" customFormat="1" ht="42" customHeight="1">
      <c r="A38" s="177" t="s">
        <v>718</v>
      </c>
      <c r="B38" s="177" t="s">
        <v>50</v>
      </c>
      <c r="C38" s="177" t="s">
        <v>718</v>
      </c>
      <c r="D38" s="178" t="s">
        <v>476</v>
      </c>
      <c r="E38" s="178"/>
      <c r="F38" s="178"/>
      <c r="G38" s="178"/>
      <c r="H38" s="166" t="s">
        <v>565</v>
      </c>
      <c r="I38" s="179" t="s">
        <v>558</v>
      </c>
      <c r="J38" s="179"/>
      <c r="K38" s="178"/>
      <c r="L38" s="178" t="s">
        <v>817</v>
      </c>
      <c r="M38" s="203" t="s">
        <v>886</v>
      </c>
      <c r="N38" s="175" t="s">
        <v>981</v>
      </c>
      <c r="O38" s="194" t="str">
        <f>AB38</f>
        <v>15:00</v>
      </c>
      <c r="P38" s="164" t="str">
        <f>AC38</f>
        <v>15:05</v>
      </c>
      <c r="Q38" s="164" t="str">
        <f>AD38</f>
        <v>15:25</v>
      </c>
      <c r="R38" s="173" t="s">
        <v>892</v>
      </c>
      <c r="S38" s="194" t="str">
        <f>Q38</f>
        <v>15:25</v>
      </c>
      <c r="T38" s="164" t="str">
        <f>TEXT(VLOOKUP(C38, '10.29_IT'!$J$6:$N$98, 5, FALSE), "HH:MM")</f>
        <v>15:45</v>
      </c>
      <c r="U38" s="165" t="str">
        <f t="shared" si="0"/>
        <v>16:00</v>
      </c>
      <c r="V38" s="165" t="str">
        <f t="shared" si="3"/>
        <v>16:05</v>
      </c>
      <c r="W38" s="174" t="s">
        <v>980</v>
      </c>
      <c r="X38" s="208" t="str">
        <f t="shared" si="4"/>
        <v>16:05</v>
      </c>
      <c r="Y38" s="166" t="str">
        <f>TEXT(VLOOKUP(C38, '10.29_IT'!$K$5:$N$108, 4, FALSE), "HH:MM")</f>
        <v>16:05</v>
      </c>
      <c r="Z38" s="166" t="str">
        <f t="shared" si="1"/>
        <v>16:20</v>
      </c>
      <c r="AA38" s="189"/>
      <c r="AB38" s="190" t="s">
        <v>958</v>
      </c>
      <c r="AC38" s="191" t="s">
        <v>932</v>
      </c>
      <c r="AD38" s="191" t="s">
        <v>935</v>
      </c>
      <c r="AE38" s="167" t="str">
        <f>TEXT(VLOOKUP(A38, '10.29_IT'!$M$5:$N$109, 2, FALSE), "HH:MM")</f>
        <v>16:20</v>
      </c>
      <c r="AF38" s="188" t="str">
        <f t="shared" si="2"/>
        <v>16:25</v>
      </c>
      <c r="AG38" s="168" t="str" cm="1">
        <f t="array" ref="AG38">TEXT(MAX(VALUE(X38:AF38)), "HH:MM")</f>
        <v>16:25</v>
      </c>
      <c r="AH38" s="159"/>
      <c r="AI38" s="151"/>
      <c r="AJ38" s="160"/>
    </row>
    <row r="39" spans="1:36" s="154" customFormat="1" ht="42" customHeight="1">
      <c r="A39" s="177" t="s">
        <v>720</v>
      </c>
      <c r="B39" s="177" t="s">
        <v>50</v>
      </c>
      <c r="C39" s="177" t="s">
        <v>720</v>
      </c>
      <c r="D39" s="178" t="s">
        <v>480</v>
      </c>
      <c r="E39" s="178"/>
      <c r="F39" s="178"/>
      <c r="G39" s="178"/>
      <c r="H39" s="166" t="s">
        <v>565</v>
      </c>
      <c r="I39" s="179" t="s">
        <v>559</v>
      </c>
      <c r="J39" s="179"/>
      <c r="K39" s="178"/>
      <c r="L39" s="178" t="s">
        <v>817</v>
      </c>
      <c r="M39" s="203" t="s">
        <v>886</v>
      </c>
      <c r="N39" s="204"/>
      <c r="O39" s="180"/>
      <c r="P39" s="180"/>
      <c r="Q39" s="180"/>
      <c r="R39" s="173" t="s">
        <v>892</v>
      </c>
      <c r="S39" s="192" t="str">
        <f>TEXT(T39-TIME(0, 5, 0), "HH:MM")</f>
        <v>16:05</v>
      </c>
      <c r="T39" s="165" t="str">
        <f>TEXT(VLOOKUP(C39, '10.29_IT'!$J$6:$N$98, 5, FALSE), "HH:MM")</f>
        <v>16:10</v>
      </c>
      <c r="U39" s="165" t="str">
        <f t="shared" ref="U39:U40" si="8">TEXT(T39+TIME(0, 15, 0), "HH:MM")</f>
        <v>16:25</v>
      </c>
      <c r="V39" s="165" t="str">
        <f t="shared" si="3"/>
        <v>16:30</v>
      </c>
      <c r="W39" s="174" t="s">
        <v>980</v>
      </c>
      <c r="X39" s="208" t="str">
        <f t="shared" si="4"/>
        <v>16:30</v>
      </c>
      <c r="Y39" s="166" t="str">
        <f>TEXT(VLOOKUP(C39, '10.29_IT'!$K$5:$N$108, 4, FALSE), "HH:MM")</f>
        <v>16:30</v>
      </c>
      <c r="Z39" s="166" t="str">
        <f t="shared" ref="Z39:Z40" si="9">TEXT(Y39+TIME(0, 15, 0), "HH:MM")</f>
        <v>16:45</v>
      </c>
      <c r="AA39" s="193" t="s">
        <v>981</v>
      </c>
      <c r="AB39" s="208" t="s">
        <v>959</v>
      </c>
      <c r="AC39" s="164" t="s">
        <v>961</v>
      </c>
      <c r="AD39" s="164" t="s">
        <v>962</v>
      </c>
      <c r="AE39" s="167" t="str">
        <f>TEXT(VLOOKUP(A39, '10.29_IT'!$M$5:$N$109, 2, FALSE), "HH:MM")</f>
        <v>17:10</v>
      </c>
      <c r="AF39" s="188" t="str">
        <f t="shared" ref="AF39:AF40" si="10">TEXT(AE39+TIME(0, 5, 0), "HH:MM")</f>
        <v>17:15</v>
      </c>
      <c r="AG39" s="168" t="str" cm="1">
        <f t="array" ref="AG39">TEXT(MAX(VALUE(X39:Z39), VALUE(AB39:AF39)), "HH:MM")</f>
        <v>17:15</v>
      </c>
      <c r="AH39" s="159"/>
      <c r="AI39" s="151"/>
      <c r="AJ39" s="160"/>
    </row>
    <row r="40" spans="1:36" s="154" customFormat="1" ht="42" customHeight="1">
      <c r="A40" s="177" t="s">
        <v>721</v>
      </c>
      <c r="B40" s="177" t="s">
        <v>50</v>
      </c>
      <c r="C40" s="177" t="s">
        <v>721</v>
      </c>
      <c r="D40" s="178" t="s">
        <v>484</v>
      </c>
      <c r="E40" s="178"/>
      <c r="F40" s="178"/>
      <c r="G40" s="178"/>
      <c r="H40" s="166" t="s">
        <v>565</v>
      </c>
      <c r="I40" s="179" t="s">
        <v>559</v>
      </c>
      <c r="J40" s="179"/>
      <c r="K40" s="178"/>
      <c r="L40" s="178" t="s">
        <v>817</v>
      </c>
      <c r="M40" s="203" t="s">
        <v>886</v>
      </c>
      <c r="N40" s="204"/>
      <c r="O40" s="180"/>
      <c r="P40" s="180"/>
      <c r="Q40" s="180"/>
      <c r="R40" s="173" t="s">
        <v>892</v>
      </c>
      <c r="S40" s="192" t="str">
        <f>TEXT(T40-TIME(0, 5, 0), "HH:MM")</f>
        <v>16:25</v>
      </c>
      <c r="T40" s="165" t="str">
        <f>TEXT(VLOOKUP(C40, '10.29_IT'!$J$6:$N$98, 5, FALSE), "HH:MM")</f>
        <v>16:30</v>
      </c>
      <c r="U40" s="165" t="str">
        <f t="shared" si="8"/>
        <v>16:45</v>
      </c>
      <c r="V40" s="165" t="str">
        <f t="shared" si="3"/>
        <v>16:50</v>
      </c>
      <c r="W40" s="174" t="s">
        <v>980</v>
      </c>
      <c r="X40" s="208" t="str">
        <f t="shared" si="4"/>
        <v>16:50</v>
      </c>
      <c r="Y40" s="166" t="str">
        <f>TEXT(VLOOKUP(C40, '10.29_IT'!$K$5:$N$108, 4, FALSE), "HH:MM")</f>
        <v>16:50</v>
      </c>
      <c r="Z40" s="166" t="str">
        <f t="shared" si="9"/>
        <v>17:05</v>
      </c>
      <c r="AA40" s="193" t="s">
        <v>981</v>
      </c>
      <c r="AB40" s="208" t="s">
        <v>960</v>
      </c>
      <c r="AC40" s="164" t="s">
        <v>963</v>
      </c>
      <c r="AD40" s="164" t="s">
        <v>964</v>
      </c>
      <c r="AE40" s="167" t="str">
        <f>TEXT(VLOOKUP(A40, '10.29_IT'!$M$5:$N$109, 2, FALSE), "HH:MM")</f>
        <v>17:35</v>
      </c>
      <c r="AF40" s="188" t="str">
        <f t="shared" si="10"/>
        <v>17:40</v>
      </c>
      <c r="AG40" s="168" t="str" cm="1">
        <f t="array" ref="AG40">TEXT(MAX(VALUE(X40:Z40), VALUE(AB40:AF40)), "HH:MM")</f>
        <v>17:40</v>
      </c>
      <c r="AH40" s="159"/>
      <c r="AI40" s="151"/>
      <c r="AJ40" s="160"/>
    </row>
    <row r="41" spans="1:36" s="154" customFormat="1" ht="39.950000000000003" customHeight="1">
      <c r="A41" s="177" t="s">
        <v>722</v>
      </c>
      <c r="B41" s="177" t="s">
        <v>43</v>
      </c>
      <c r="C41" s="169" t="s">
        <v>722</v>
      </c>
      <c r="D41" s="178" t="s">
        <v>168</v>
      </c>
      <c r="E41" s="178"/>
      <c r="F41" s="178"/>
      <c r="G41" s="178"/>
      <c r="H41" s="165" t="s">
        <v>566</v>
      </c>
      <c r="I41" s="179" t="s">
        <v>554</v>
      </c>
      <c r="J41" s="179"/>
      <c r="K41" s="178"/>
      <c r="L41" s="178" t="s">
        <v>816</v>
      </c>
      <c r="M41" s="165" t="s">
        <v>883</v>
      </c>
      <c r="N41" s="204"/>
      <c r="O41" s="180"/>
      <c r="P41" s="180"/>
      <c r="Q41" s="180"/>
      <c r="R41" s="181" t="s">
        <v>893</v>
      </c>
      <c r="S41" s="183" t="str">
        <f>TEXT(T41-TIME(0, 5, 0), "HH:MM")</f>
        <v>08:55</v>
      </c>
      <c r="T41" s="183" t="str">
        <f>TEXT(VLOOKUP(C41, '10.30_일반경영'!$E$6:$N$99, 10, FALSE), "HH:MM")</f>
        <v>09:00</v>
      </c>
      <c r="U41" s="183" t="str">
        <f t="shared" ref="U41:U75" si="11">TEXT(T41+TIME(0, 15, 0), "HH:MM")</f>
        <v>09:15</v>
      </c>
      <c r="V41" s="183" t="str">
        <f t="shared" ref="V41:V75" si="12">TEXT(U41+TIME(0, 5, 0), "HH:MM")</f>
        <v>09:20</v>
      </c>
      <c r="W41" s="184" t="s">
        <v>979</v>
      </c>
      <c r="X41" s="207" t="str">
        <f t="shared" ref="X41:X75" si="13">TEXT(U41+TIME(0, 5, 0), "HH:MM")</f>
        <v>09:20</v>
      </c>
      <c r="Y41" s="185" t="str">
        <f>TEXT(VLOOKUP(C41, '10.30_일반경영'!$F$6:$N$105, 9, FALSE), "HH:MM")</f>
        <v>09:20</v>
      </c>
      <c r="Z41" s="185" t="str">
        <f t="shared" ref="Z41:Z75" si="14">TEXT(Y41+TIME(0, 15, 0), "HH:MM")</f>
        <v>09:35</v>
      </c>
      <c r="AA41" s="186" t="s">
        <v>978</v>
      </c>
      <c r="AB41" s="207" t="s">
        <v>899</v>
      </c>
      <c r="AC41" s="168" t="s">
        <v>900</v>
      </c>
      <c r="AD41" s="168" t="s">
        <v>901</v>
      </c>
      <c r="AE41" s="167" t="str">
        <f>TEXT(VLOOKUP(A41, '10.30_일반경영'!$H$5:$N$110, 7, FALSE), "HH:MM")</f>
        <v>10:10</v>
      </c>
      <c r="AF41" s="188" t="str">
        <f t="shared" ref="AF41:AF75" si="15">TEXT(AE41+TIME(0, 5, 0), "HH:MM")</f>
        <v>10:15</v>
      </c>
      <c r="AG41" s="168" t="str" cm="1">
        <f t="array" ref="AG41">TEXT(MAX(VALUE(X41:Z41), VALUE(AB41:AF41)), "HH:MM")</f>
        <v>10:15</v>
      </c>
      <c r="AH41" s="159"/>
      <c r="AI41" s="151"/>
      <c r="AJ41" s="160"/>
    </row>
    <row r="42" spans="1:36" s="154" customFormat="1" ht="39.950000000000003" customHeight="1">
      <c r="A42" s="177" t="s">
        <v>723</v>
      </c>
      <c r="B42" s="177" t="s">
        <v>43</v>
      </c>
      <c r="C42" s="169" t="s">
        <v>723</v>
      </c>
      <c r="D42" s="178" t="s">
        <v>172</v>
      </c>
      <c r="E42" s="178"/>
      <c r="F42" s="178"/>
      <c r="G42" s="178"/>
      <c r="H42" s="165" t="s">
        <v>566</v>
      </c>
      <c r="I42" s="179" t="s">
        <v>554</v>
      </c>
      <c r="J42" s="179"/>
      <c r="K42" s="178"/>
      <c r="L42" s="178" t="s">
        <v>816</v>
      </c>
      <c r="M42" s="165" t="s">
        <v>883</v>
      </c>
      <c r="N42" s="204"/>
      <c r="O42" s="180"/>
      <c r="P42" s="180"/>
      <c r="Q42" s="180"/>
      <c r="R42" s="181" t="s">
        <v>893</v>
      </c>
      <c r="S42" s="183" t="str">
        <f>TEXT(T42-TIME(0, 5, 0), "HH:MM")</f>
        <v>09:15</v>
      </c>
      <c r="T42" s="183" t="str">
        <f>TEXT(VLOOKUP(C42, '10.30_일반경영'!$E$6:$N$99, 10, FALSE), "HH:MM")</f>
        <v>09:20</v>
      </c>
      <c r="U42" s="183" t="str">
        <f t="shared" si="11"/>
        <v>09:35</v>
      </c>
      <c r="V42" s="183" t="str">
        <f t="shared" si="12"/>
        <v>09:40</v>
      </c>
      <c r="W42" s="184" t="s">
        <v>979</v>
      </c>
      <c r="X42" s="207" t="str">
        <f t="shared" si="13"/>
        <v>09:40</v>
      </c>
      <c r="Y42" s="185" t="str">
        <f>TEXT(VLOOKUP(C42, '10.30_일반경영'!$F$6:$N$105, 9, FALSE), "HH:MM")</f>
        <v>09:40</v>
      </c>
      <c r="Z42" s="185" t="str">
        <f t="shared" si="14"/>
        <v>09:55</v>
      </c>
      <c r="AA42" s="186" t="s">
        <v>978</v>
      </c>
      <c r="AB42" s="207" t="s">
        <v>902</v>
      </c>
      <c r="AC42" s="168" t="s">
        <v>903</v>
      </c>
      <c r="AD42" s="168" t="s">
        <v>904</v>
      </c>
      <c r="AE42" s="167" t="str">
        <f>TEXT(VLOOKUP(A42, '10.30_일반경영'!$H$5:$N$110, 7, FALSE), "HH:MM")</f>
        <v>10:35</v>
      </c>
      <c r="AF42" s="188" t="str">
        <f t="shared" si="15"/>
        <v>10:40</v>
      </c>
      <c r="AG42" s="168" t="str" cm="1">
        <f t="array" ref="AG42">TEXT(MAX(VALUE(X42:Z42), VALUE(AB42:AF42)), "HH:MM")</f>
        <v>10:40</v>
      </c>
      <c r="AH42" s="159"/>
      <c r="AI42" s="151"/>
      <c r="AJ42" s="160"/>
    </row>
    <row r="43" spans="1:36" s="154" customFormat="1" ht="39.950000000000003" customHeight="1">
      <c r="A43" s="195" t="s">
        <v>724</v>
      </c>
      <c r="B43" s="195" t="s">
        <v>43</v>
      </c>
      <c r="C43" s="196" t="s">
        <v>724</v>
      </c>
      <c r="D43" s="197" t="s">
        <v>176</v>
      </c>
      <c r="E43" s="197"/>
      <c r="F43" s="197"/>
      <c r="G43" s="197"/>
      <c r="H43" s="198" t="s">
        <v>566</v>
      </c>
      <c r="I43" s="199" t="s">
        <v>554</v>
      </c>
      <c r="J43" s="199" t="s">
        <v>891</v>
      </c>
      <c r="K43" s="178"/>
      <c r="L43" s="178" t="s">
        <v>816</v>
      </c>
      <c r="M43" s="165" t="s">
        <v>883</v>
      </c>
      <c r="N43" s="205" t="s">
        <v>978</v>
      </c>
      <c r="O43" s="187" t="str">
        <f t="shared" ref="O43:Q44" si="16">AB43</f>
        <v>08:55</v>
      </c>
      <c r="P43" s="187" t="str">
        <f t="shared" si="16"/>
        <v>09:00</v>
      </c>
      <c r="Q43" s="187" t="str">
        <f t="shared" si="16"/>
        <v>09:20</v>
      </c>
      <c r="R43" s="181" t="s">
        <v>893</v>
      </c>
      <c r="S43" s="187" t="str">
        <f>Q43</f>
        <v>09:20</v>
      </c>
      <c r="T43" s="168" t="str">
        <f>TEXT(VLOOKUP(C43, '10.30_일반경영'!$E$6:$N$99, 10, FALSE), "HH:MM")</f>
        <v>09:40</v>
      </c>
      <c r="U43" s="183" t="str">
        <f t="shared" si="11"/>
        <v>09:55</v>
      </c>
      <c r="V43" s="183" t="str">
        <f t="shared" si="12"/>
        <v>10:00</v>
      </c>
      <c r="W43" s="184" t="s">
        <v>979</v>
      </c>
      <c r="X43" s="207" t="str">
        <f t="shared" si="13"/>
        <v>10:00</v>
      </c>
      <c r="Y43" s="185" t="str">
        <f>TEXT(VLOOKUP(C43, '10.30_일반경영'!$F$6:$N$105, 9, FALSE), "HH:MM")</f>
        <v>10:00</v>
      </c>
      <c r="Z43" s="185" t="str">
        <f t="shared" si="14"/>
        <v>10:15</v>
      </c>
      <c r="AA43" s="189"/>
      <c r="AB43" s="190" t="s">
        <v>905</v>
      </c>
      <c r="AC43" s="191" t="s">
        <v>906</v>
      </c>
      <c r="AD43" s="191" t="s">
        <v>907</v>
      </c>
      <c r="AE43" s="167" t="str">
        <f>TEXT(VLOOKUP(A43, '10.30_일반경영'!$H$5:$N$110, 7, FALSE), "HH:MM")</f>
        <v>10:15</v>
      </c>
      <c r="AF43" s="188" t="str">
        <f t="shared" si="15"/>
        <v>10:20</v>
      </c>
      <c r="AG43" s="168" t="str" cm="1">
        <f t="array" ref="AG43">TEXT(MAX(VALUE(X43:AF43)), "HH:MM")</f>
        <v>10:20</v>
      </c>
      <c r="AH43" s="159"/>
      <c r="AI43" s="151"/>
      <c r="AJ43" s="160"/>
    </row>
    <row r="44" spans="1:36" s="154" customFormat="1" ht="39.950000000000003" customHeight="1">
      <c r="A44" s="177" t="s">
        <v>725</v>
      </c>
      <c r="B44" s="177" t="s">
        <v>43</v>
      </c>
      <c r="C44" s="169" t="s">
        <v>725</v>
      </c>
      <c r="D44" s="178" t="s">
        <v>180</v>
      </c>
      <c r="E44" s="178"/>
      <c r="F44" s="178"/>
      <c r="G44" s="178"/>
      <c r="H44" s="165" t="s">
        <v>566</v>
      </c>
      <c r="I44" s="179" t="s">
        <v>554</v>
      </c>
      <c r="J44" s="179"/>
      <c r="K44" s="178"/>
      <c r="L44" s="178" t="s">
        <v>816</v>
      </c>
      <c r="M44" s="165" t="s">
        <v>883</v>
      </c>
      <c r="N44" s="205" t="s">
        <v>978</v>
      </c>
      <c r="O44" s="187" t="str">
        <f t="shared" si="16"/>
        <v>09:20</v>
      </c>
      <c r="P44" s="187" t="str">
        <f t="shared" si="16"/>
        <v>09:25</v>
      </c>
      <c r="Q44" s="187" t="str">
        <f t="shared" si="16"/>
        <v>09:45</v>
      </c>
      <c r="R44" s="181" t="s">
        <v>893</v>
      </c>
      <c r="S44" s="187" t="str">
        <f>Q44</f>
        <v>09:45</v>
      </c>
      <c r="T44" s="168" t="str">
        <f>TEXT(VLOOKUP(C44, '10.30_일반경영'!$E$6:$N$99, 10, FALSE), "HH:MM")</f>
        <v>10:00</v>
      </c>
      <c r="U44" s="183" t="str">
        <f t="shared" si="11"/>
        <v>10:15</v>
      </c>
      <c r="V44" s="183" t="str">
        <f t="shared" si="12"/>
        <v>10:20</v>
      </c>
      <c r="W44" s="184" t="s">
        <v>979</v>
      </c>
      <c r="X44" s="207" t="str">
        <f t="shared" si="13"/>
        <v>10:20</v>
      </c>
      <c r="Y44" s="185" t="str">
        <f>TEXT(VLOOKUP(C44, '10.30_일반경영'!$F$6:$N$105, 9, FALSE), "HH:MM")</f>
        <v>10:20</v>
      </c>
      <c r="Z44" s="185" t="str">
        <f t="shared" si="14"/>
        <v>10:35</v>
      </c>
      <c r="AA44" s="189"/>
      <c r="AB44" s="190" t="s">
        <v>907</v>
      </c>
      <c r="AC44" s="191" t="s">
        <v>908</v>
      </c>
      <c r="AD44" s="191" t="s">
        <v>909</v>
      </c>
      <c r="AE44" s="167" t="str">
        <f>TEXT(VLOOKUP(A44, '10.30_일반경영'!$H$5:$N$110, 7, FALSE), "HH:MM")</f>
        <v>10:40</v>
      </c>
      <c r="AF44" s="188" t="str">
        <f t="shared" si="15"/>
        <v>10:45</v>
      </c>
      <c r="AG44" s="168" t="str" cm="1">
        <f t="array" ref="AG44">TEXT(MAX(VALUE(X44:AF44)), "HH:MM")</f>
        <v>10:45</v>
      </c>
      <c r="AH44" s="159"/>
      <c r="AI44" s="151"/>
      <c r="AJ44" s="160"/>
    </row>
    <row r="45" spans="1:36" s="154" customFormat="1" ht="45" customHeight="1">
      <c r="A45" s="177" t="s">
        <v>726</v>
      </c>
      <c r="B45" s="177" t="s">
        <v>48</v>
      </c>
      <c r="C45" s="169" t="s">
        <v>726</v>
      </c>
      <c r="D45" s="178" t="s">
        <v>352</v>
      </c>
      <c r="E45" s="178"/>
      <c r="F45" s="178"/>
      <c r="G45" s="178"/>
      <c r="H45" s="165" t="s">
        <v>566</v>
      </c>
      <c r="I45" s="179" t="s">
        <v>554</v>
      </c>
      <c r="J45" s="179"/>
      <c r="K45" s="178"/>
      <c r="L45" s="178" t="s">
        <v>817</v>
      </c>
      <c r="M45" s="165" t="s">
        <v>883</v>
      </c>
      <c r="N45" s="204"/>
      <c r="O45" s="180"/>
      <c r="P45" s="180"/>
      <c r="Q45" s="180"/>
      <c r="R45" s="173" t="s">
        <v>892</v>
      </c>
      <c r="S45" s="165" t="str">
        <f>TEXT(T45-TIME(0, 5, 0), "HH:MM")</f>
        <v>08:55</v>
      </c>
      <c r="T45" s="165" t="str">
        <f>TEXT(VLOOKUP(C45, '10.30_일반경영'!$J$6:$N$90, 5, FALSE), "HH:MM")</f>
        <v>09:00</v>
      </c>
      <c r="U45" s="165" t="str">
        <f t="shared" si="11"/>
        <v>09:15</v>
      </c>
      <c r="V45" s="165" t="str">
        <f t="shared" si="12"/>
        <v>09:20</v>
      </c>
      <c r="W45" s="174" t="s">
        <v>980</v>
      </c>
      <c r="X45" s="208" t="str">
        <f t="shared" si="13"/>
        <v>09:20</v>
      </c>
      <c r="Y45" s="166" t="str">
        <f>TEXT(VLOOKUP(C45, '10.30_일반경영'!$K$5:$N$94, 4, FALSE), "HH:MM")</f>
        <v>09:20</v>
      </c>
      <c r="Z45" s="166" t="str">
        <f t="shared" si="14"/>
        <v>09:35</v>
      </c>
      <c r="AA45" s="193" t="s">
        <v>981</v>
      </c>
      <c r="AB45" s="208" t="s">
        <v>899</v>
      </c>
      <c r="AC45" s="164" t="s">
        <v>900</v>
      </c>
      <c r="AD45" s="164" t="s">
        <v>901</v>
      </c>
      <c r="AE45" s="167" t="str">
        <f>TEXT(VLOOKUP(A45, '10.30_일반경영'!$M$5:$N$95, 2, FALSE), "HH:MM")</f>
        <v>10:10</v>
      </c>
      <c r="AF45" s="188" t="str">
        <f t="shared" si="15"/>
        <v>10:15</v>
      </c>
      <c r="AG45" s="168" t="str" cm="1">
        <f t="array" ref="AG45">TEXT(MAX(VALUE(X45:Z45), VALUE(AB45:AF45)), "HH:MM")</f>
        <v>10:15</v>
      </c>
      <c r="AH45" s="159"/>
      <c r="AI45" s="151"/>
      <c r="AJ45" s="160"/>
    </row>
    <row r="46" spans="1:36" s="154" customFormat="1" ht="45" customHeight="1">
      <c r="A46" s="177" t="s">
        <v>727</v>
      </c>
      <c r="B46" s="177" t="s">
        <v>48</v>
      </c>
      <c r="C46" s="169" t="s">
        <v>727</v>
      </c>
      <c r="D46" s="178" t="s">
        <v>356</v>
      </c>
      <c r="E46" s="178"/>
      <c r="F46" s="178"/>
      <c r="G46" s="178"/>
      <c r="H46" s="165" t="s">
        <v>566</v>
      </c>
      <c r="I46" s="179" t="s">
        <v>554</v>
      </c>
      <c r="J46" s="179"/>
      <c r="K46" s="178"/>
      <c r="L46" s="178" t="s">
        <v>817</v>
      </c>
      <c r="M46" s="165" t="s">
        <v>883</v>
      </c>
      <c r="N46" s="204"/>
      <c r="O46" s="180"/>
      <c r="P46" s="180"/>
      <c r="Q46" s="180"/>
      <c r="R46" s="173" t="s">
        <v>892</v>
      </c>
      <c r="S46" s="165" t="str">
        <f>TEXT(T46-TIME(0, 5, 0), "HH:MM")</f>
        <v>09:15</v>
      </c>
      <c r="T46" s="165" t="str">
        <f>TEXT(VLOOKUP(C46, '10.30_일반경영'!$J$6:$N$90, 5, FALSE), "HH:MM")</f>
        <v>09:20</v>
      </c>
      <c r="U46" s="165" t="str">
        <f t="shared" si="11"/>
        <v>09:35</v>
      </c>
      <c r="V46" s="165" t="str">
        <f t="shared" si="12"/>
        <v>09:40</v>
      </c>
      <c r="W46" s="174" t="s">
        <v>980</v>
      </c>
      <c r="X46" s="208" t="str">
        <f t="shared" si="13"/>
        <v>09:40</v>
      </c>
      <c r="Y46" s="166" t="str">
        <f>TEXT(VLOOKUP(C46, '10.30_일반경영'!$K$5:$N$94, 4, FALSE), "HH:MM")</f>
        <v>09:40</v>
      </c>
      <c r="Z46" s="166" t="str">
        <f t="shared" si="14"/>
        <v>09:55</v>
      </c>
      <c r="AA46" s="193" t="s">
        <v>981</v>
      </c>
      <c r="AB46" s="208" t="s">
        <v>902</v>
      </c>
      <c r="AC46" s="164" t="s">
        <v>903</v>
      </c>
      <c r="AD46" s="164" t="s">
        <v>904</v>
      </c>
      <c r="AE46" s="167" t="str">
        <f>TEXT(VLOOKUP(A46, '10.30_일반경영'!$M$5:$N$95, 2, FALSE), "HH:MM")</f>
        <v>10:35</v>
      </c>
      <c r="AF46" s="188" t="str">
        <f t="shared" si="15"/>
        <v>10:40</v>
      </c>
      <c r="AG46" s="168" t="str" cm="1">
        <f t="array" ref="AG46">TEXT(MAX(VALUE(X46:Z46), VALUE(AB46:AF46)), "HH:MM")</f>
        <v>10:40</v>
      </c>
      <c r="AH46" s="159"/>
      <c r="AI46" s="151"/>
      <c r="AJ46" s="160"/>
    </row>
    <row r="47" spans="1:36" s="154" customFormat="1" ht="45" customHeight="1">
      <c r="A47" s="177" t="s">
        <v>728</v>
      </c>
      <c r="B47" s="177" t="s">
        <v>48</v>
      </c>
      <c r="C47" s="169" t="s">
        <v>728</v>
      </c>
      <c r="D47" s="178" t="s">
        <v>360</v>
      </c>
      <c r="E47" s="178"/>
      <c r="F47" s="178"/>
      <c r="G47" s="178"/>
      <c r="H47" s="165" t="s">
        <v>566</v>
      </c>
      <c r="I47" s="179" t="s">
        <v>554</v>
      </c>
      <c r="J47" s="179"/>
      <c r="K47" s="178"/>
      <c r="L47" s="178" t="s">
        <v>817</v>
      </c>
      <c r="M47" s="165" t="s">
        <v>883</v>
      </c>
      <c r="N47" s="175" t="s">
        <v>981</v>
      </c>
      <c r="O47" s="194" t="str">
        <f t="shared" ref="O47:Q48" si="17">AB47</f>
        <v>08:55</v>
      </c>
      <c r="P47" s="194" t="str">
        <f t="shared" si="17"/>
        <v>09:00</v>
      </c>
      <c r="Q47" s="194" t="str">
        <f t="shared" si="17"/>
        <v>09:20</v>
      </c>
      <c r="R47" s="173" t="s">
        <v>892</v>
      </c>
      <c r="S47" s="194" t="str">
        <f>Q47</f>
        <v>09:20</v>
      </c>
      <c r="T47" s="164" t="str">
        <f>TEXT(VLOOKUP(C47, '10.30_일반경영'!$J$6:$N$90, 5, FALSE), "HH:MM")</f>
        <v>09:40</v>
      </c>
      <c r="U47" s="165" t="str">
        <f t="shared" si="11"/>
        <v>09:55</v>
      </c>
      <c r="V47" s="165" t="str">
        <f t="shared" si="12"/>
        <v>10:00</v>
      </c>
      <c r="W47" s="174" t="s">
        <v>980</v>
      </c>
      <c r="X47" s="208" t="str">
        <f t="shared" si="13"/>
        <v>10:00</v>
      </c>
      <c r="Y47" s="166" t="str">
        <f>TEXT(VLOOKUP(C47, '10.30_일반경영'!$K$5:$N$94, 4, FALSE), "HH:MM")</f>
        <v>10:00</v>
      </c>
      <c r="Z47" s="166" t="str">
        <f t="shared" si="14"/>
        <v>10:15</v>
      </c>
      <c r="AA47" s="189"/>
      <c r="AB47" s="190" t="s">
        <v>905</v>
      </c>
      <c r="AC47" s="191" t="s">
        <v>906</v>
      </c>
      <c r="AD47" s="191" t="s">
        <v>907</v>
      </c>
      <c r="AE47" s="167" t="str">
        <f>TEXT(VLOOKUP(A47, '10.30_일반경영'!$M$5:$N$95, 2, FALSE), "HH:MM")</f>
        <v>10:15</v>
      </c>
      <c r="AF47" s="188" t="str">
        <f t="shared" si="15"/>
        <v>10:20</v>
      </c>
      <c r="AG47" s="168" t="str" cm="1">
        <f t="array" ref="AG47">TEXT(MAX(VALUE(X47:AF47)), "HH:MM")</f>
        <v>10:20</v>
      </c>
      <c r="AH47" s="159"/>
      <c r="AI47" s="151"/>
      <c r="AJ47" s="160"/>
    </row>
    <row r="48" spans="1:36" s="154" customFormat="1" ht="45" customHeight="1">
      <c r="A48" s="195" t="s">
        <v>729</v>
      </c>
      <c r="B48" s="195" t="s">
        <v>48</v>
      </c>
      <c r="C48" s="196" t="s">
        <v>729</v>
      </c>
      <c r="D48" s="197" t="s">
        <v>364</v>
      </c>
      <c r="E48" s="197"/>
      <c r="F48" s="197"/>
      <c r="G48" s="197"/>
      <c r="H48" s="198" t="s">
        <v>566</v>
      </c>
      <c r="I48" s="199" t="s">
        <v>554</v>
      </c>
      <c r="J48" s="199" t="s">
        <v>891</v>
      </c>
      <c r="K48" s="178"/>
      <c r="L48" s="178" t="s">
        <v>817</v>
      </c>
      <c r="M48" s="165" t="s">
        <v>883</v>
      </c>
      <c r="N48" s="175" t="s">
        <v>981</v>
      </c>
      <c r="O48" s="194" t="str">
        <f t="shared" si="17"/>
        <v>09:20</v>
      </c>
      <c r="P48" s="194" t="str">
        <f t="shared" si="17"/>
        <v>09:25</v>
      </c>
      <c r="Q48" s="194" t="str">
        <f t="shared" si="17"/>
        <v>09:45</v>
      </c>
      <c r="R48" s="173" t="s">
        <v>892</v>
      </c>
      <c r="S48" s="194" t="str">
        <f>Q48</f>
        <v>09:45</v>
      </c>
      <c r="T48" s="164" t="str">
        <f>TEXT(VLOOKUP(C48, '10.30_일반경영'!$J$6:$N$90, 5, FALSE), "HH:MM")</f>
        <v>10:00</v>
      </c>
      <c r="U48" s="165" t="str">
        <f t="shared" si="11"/>
        <v>10:15</v>
      </c>
      <c r="V48" s="165" t="str">
        <f t="shared" si="12"/>
        <v>10:20</v>
      </c>
      <c r="W48" s="174" t="s">
        <v>980</v>
      </c>
      <c r="X48" s="208" t="str">
        <f t="shared" si="13"/>
        <v>10:20</v>
      </c>
      <c r="Y48" s="166" t="str">
        <f>TEXT(VLOOKUP(C48, '10.30_일반경영'!$K$5:$N$94, 4, FALSE), "HH:MM")</f>
        <v>10:20</v>
      </c>
      <c r="Z48" s="166" t="str">
        <f t="shared" si="14"/>
        <v>10:35</v>
      </c>
      <c r="AA48" s="189"/>
      <c r="AB48" s="190" t="s">
        <v>907</v>
      </c>
      <c r="AC48" s="191" t="s">
        <v>908</v>
      </c>
      <c r="AD48" s="191" t="s">
        <v>909</v>
      </c>
      <c r="AE48" s="167" t="str">
        <f>TEXT(VLOOKUP(A48, '10.30_일반경영'!$M$5:$N$95, 2, FALSE), "HH:MM")</f>
        <v>10:40</v>
      </c>
      <c r="AF48" s="188" t="str">
        <f t="shared" si="15"/>
        <v>10:45</v>
      </c>
      <c r="AG48" s="168" t="str" cm="1">
        <f t="array" ref="AG48">TEXT(MAX(VALUE(X48:AF48)), "HH:MM")</f>
        <v>10:45</v>
      </c>
      <c r="AH48" s="159"/>
      <c r="AI48" s="151"/>
      <c r="AJ48" s="160"/>
    </row>
    <row r="49" spans="1:36" s="154" customFormat="1" ht="39.950000000000003" customHeight="1">
      <c r="A49" s="177" t="s">
        <v>730</v>
      </c>
      <c r="B49" s="177" t="s">
        <v>43</v>
      </c>
      <c r="C49" s="169" t="s">
        <v>730</v>
      </c>
      <c r="D49" s="178" t="s">
        <v>184</v>
      </c>
      <c r="E49" s="178"/>
      <c r="F49" s="178"/>
      <c r="G49" s="178"/>
      <c r="H49" s="165" t="s">
        <v>566</v>
      </c>
      <c r="I49" s="179" t="s">
        <v>556</v>
      </c>
      <c r="J49" s="179"/>
      <c r="K49" s="178"/>
      <c r="L49" s="178" t="s">
        <v>816</v>
      </c>
      <c r="M49" s="165" t="s">
        <v>883</v>
      </c>
      <c r="N49" s="204"/>
      <c r="O49" s="180"/>
      <c r="P49" s="180"/>
      <c r="Q49" s="180"/>
      <c r="R49" s="181" t="s">
        <v>893</v>
      </c>
      <c r="S49" s="183" t="str">
        <f>TEXT(T49-TIME(0, 5, 0), "HH:MM")</f>
        <v>10:15</v>
      </c>
      <c r="T49" s="183" t="str">
        <f>TEXT(VLOOKUP(C49, '10.30_일반경영'!$E$6:$N$99, 10, FALSE), "HH:MM")</f>
        <v>10:20</v>
      </c>
      <c r="U49" s="183" t="str">
        <f t="shared" si="11"/>
        <v>10:35</v>
      </c>
      <c r="V49" s="183" t="str">
        <f t="shared" si="12"/>
        <v>10:40</v>
      </c>
      <c r="W49" s="184" t="s">
        <v>979</v>
      </c>
      <c r="X49" s="207" t="str">
        <f t="shared" si="13"/>
        <v>10:40</v>
      </c>
      <c r="Y49" s="185" t="str">
        <f>TEXT(VLOOKUP(C49, '10.30_일반경영'!$F$6:$N$105, 9, FALSE), "HH:MM")</f>
        <v>10:40</v>
      </c>
      <c r="Z49" s="185" t="str">
        <f t="shared" si="14"/>
        <v>10:55</v>
      </c>
      <c r="AA49" s="186" t="s">
        <v>978</v>
      </c>
      <c r="AB49" s="207" t="s">
        <v>910</v>
      </c>
      <c r="AC49" s="168" t="s">
        <v>911</v>
      </c>
      <c r="AD49" s="168" t="s">
        <v>912</v>
      </c>
      <c r="AE49" s="167" t="str">
        <f>TEXT(VLOOKUP(A49, '10.30_일반경영'!$H$5:$N$110, 7, FALSE), "HH:MM")</f>
        <v>11:25</v>
      </c>
      <c r="AF49" s="188" t="str">
        <f t="shared" si="15"/>
        <v>11:30</v>
      </c>
      <c r="AG49" s="168" t="str" cm="1">
        <f t="array" ref="AG49">TEXT(MAX(VALUE(X49:Z49), VALUE(AB49:AF49)), "HH:MM")</f>
        <v>11:30</v>
      </c>
      <c r="AH49" s="159"/>
      <c r="AI49" s="151"/>
      <c r="AJ49" s="160"/>
    </row>
    <row r="50" spans="1:36" s="154" customFormat="1" ht="39.950000000000003" customHeight="1">
      <c r="A50" s="177" t="s">
        <v>731</v>
      </c>
      <c r="B50" s="177" t="s">
        <v>43</v>
      </c>
      <c r="C50" s="169" t="s">
        <v>731</v>
      </c>
      <c r="D50" s="178" t="s">
        <v>188</v>
      </c>
      <c r="E50" s="178"/>
      <c r="F50" s="178"/>
      <c r="G50" s="178"/>
      <c r="H50" s="165" t="s">
        <v>566</v>
      </c>
      <c r="I50" s="179" t="s">
        <v>556</v>
      </c>
      <c r="J50" s="179"/>
      <c r="K50" s="178"/>
      <c r="L50" s="178" t="s">
        <v>816</v>
      </c>
      <c r="M50" s="165" t="s">
        <v>883</v>
      </c>
      <c r="N50" s="204"/>
      <c r="O50" s="180"/>
      <c r="P50" s="180"/>
      <c r="Q50" s="180"/>
      <c r="R50" s="181" t="s">
        <v>893</v>
      </c>
      <c r="S50" s="183" t="str">
        <f>TEXT(T50-TIME(0, 5, 0), "HH:MM")</f>
        <v>10:35</v>
      </c>
      <c r="T50" s="183" t="str">
        <f>TEXT(VLOOKUP(C50, '10.30_일반경영'!$E$6:$N$99, 10, FALSE), "HH:MM")</f>
        <v>10:40</v>
      </c>
      <c r="U50" s="183" t="str">
        <f t="shared" si="11"/>
        <v>10:55</v>
      </c>
      <c r="V50" s="183" t="str">
        <f t="shared" si="12"/>
        <v>11:00</v>
      </c>
      <c r="W50" s="184" t="s">
        <v>979</v>
      </c>
      <c r="X50" s="207" t="str">
        <f t="shared" si="13"/>
        <v>11:00</v>
      </c>
      <c r="Y50" s="185" t="str">
        <f>TEXT(VLOOKUP(C50, '10.30_일반경영'!$F$6:$N$105, 9, FALSE), "HH:MM")</f>
        <v>11:00</v>
      </c>
      <c r="Z50" s="185" t="str">
        <f t="shared" si="14"/>
        <v>11:15</v>
      </c>
      <c r="AA50" s="186" t="s">
        <v>978</v>
      </c>
      <c r="AB50" s="207" t="s">
        <v>913</v>
      </c>
      <c r="AC50" s="168" t="s">
        <v>914</v>
      </c>
      <c r="AD50" s="168" t="s">
        <v>915</v>
      </c>
      <c r="AE50" s="167" t="str">
        <f>TEXT(VLOOKUP(A50, '10.30_일반경영'!$H$5:$N$110, 7, FALSE), "HH:MM")</f>
        <v>11:50</v>
      </c>
      <c r="AF50" s="188" t="str">
        <f t="shared" si="15"/>
        <v>11:55</v>
      </c>
      <c r="AG50" s="168" t="str" cm="1">
        <f t="array" ref="AG50">TEXT(MAX(VALUE(X50:Z50), VALUE(AB50:AF50)), "HH:MM")</f>
        <v>11:55</v>
      </c>
      <c r="AH50" s="159"/>
      <c r="AI50" s="151"/>
      <c r="AJ50" s="160"/>
    </row>
    <row r="51" spans="1:36" s="154" customFormat="1" ht="39.950000000000003" customHeight="1">
      <c r="A51" s="177" t="s">
        <v>732</v>
      </c>
      <c r="B51" s="177" t="s">
        <v>43</v>
      </c>
      <c r="C51" s="169" t="s">
        <v>732</v>
      </c>
      <c r="D51" s="178" t="s">
        <v>192</v>
      </c>
      <c r="E51" s="178"/>
      <c r="F51" s="178"/>
      <c r="G51" s="178"/>
      <c r="H51" s="165" t="s">
        <v>566</v>
      </c>
      <c r="I51" s="179" t="s">
        <v>556</v>
      </c>
      <c r="J51" s="179"/>
      <c r="K51" s="178"/>
      <c r="L51" s="178" t="s">
        <v>816</v>
      </c>
      <c r="M51" s="165" t="s">
        <v>883</v>
      </c>
      <c r="N51" s="204"/>
      <c r="O51" s="180"/>
      <c r="P51" s="180"/>
      <c r="Q51" s="180"/>
      <c r="R51" s="181" t="s">
        <v>893</v>
      </c>
      <c r="S51" s="183" t="str">
        <f>TEXT(T51-TIME(0, 5, 0), "HH:MM")</f>
        <v>10:55</v>
      </c>
      <c r="T51" s="183" t="str">
        <f>TEXT(VLOOKUP(C51, '10.30_일반경영'!$E$6:$N$99, 10, FALSE), "HH:MM")</f>
        <v>11:00</v>
      </c>
      <c r="U51" s="183" t="str">
        <f t="shared" si="11"/>
        <v>11:15</v>
      </c>
      <c r="V51" s="183" t="str">
        <f t="shared" si="12"/>
        <v>11:20</v>
      </c>
      <c r="W51" s="184" t="s">
        <v>979</v>
      </c>
      <c r="X51" s="207" t="str">
        <f t="shared" si="13"/>
        <v>11:20</v>
      </c>
      <c r="Y51" s="185" t="str">
        <f>TEXT(VLOOKUP(C51, '10.30_일반경영'!$F$6:$N$105, 9, FALSE), "HH:MM")</f>
        <v>11:20</v>
      </c>
      <c r="Z51" s="185" t="str">
        <f t="shared" si="14"/>
        <v>11:35</v>
      </c>
      <c r="AA51" s="186" t="s">
        <v>978</v>
      </c>
      <c r="AB51" s="207" t="s">
        <v>916</v>
      </c>
      <c r="AC51" s="168" t="s">
        <v>917</v>
      </c>
      <c r="AD51" s="168" t="s">
        <v>918</v>
      </c>
      <c r="AE51" s="167" t="str">
        <f>TEXT(VLOOKUP(A51, '10.30_일반경영'!$H$5:$N$110, 7, FALSE), "HH:MM")</f>
        <v>12:15</v>
      </c>
      <c r="AF51" s="188" t="str">
        <f t="shared" si="15"/>
        <v>12:20</v>
      </c>
      <c r="AG51" s="168" t="str" cm="1">
        <f t="array" ref="AG51">TEXT(MAX(VALUE(X51:Z51), VALUE(AB51:AF51)), "HH:MM")</f>
        <v>12:20</v>
      </c>
      <c r="AH51" s="159"/>
      <c r="AI51" s="151"/>
      <c r="AJ51" s="160"/>
    </row>
    <row r="52" spans="1:36" s="154" customFormat="1" ht="39.950000000000003" customHeight="1">
      <c r="A52" s="177" t="s">
        <v>733</v>
      </c>
      <c r="B52" s="177" t="s">
        <v>43</v>
      </c>
      <c r="C52" s="169" t="s">
        <v>733</v>
      </c>
      <c r="D52" s="178" t="s">
        <v>196</v>
      </c>
      <c r="E52" s="178"/>
      <c r="F52" s="178"/>
      <c r="G52" s="178"/>
      <c r="H52" s="165" t="s">
        <v>566</v>
      </c>
      <c r="I52" s="179" t="s">
        <v>556</v>
      </c>
      <c r="J52" s="179"/>
      <c r="K52" s="178"/>
      <c r="L52" s="178" t="s">
        <v>816</v>
      </c>
      <c r="M52" s="165" t="s">
        <v>883</v>
      </c>
      <c r="N52" s="205" t="s">
        <v>978</v>
      </c>
      <c r="O52" s="187" t="str">
        <f>AB52</f>
        <v>10:35</v>
      </c>
      <c r="P52" s="187" t="str">
        <f>AC52</f>
        <v>10:40</v>
      </c>
      <c r="Q52" s="187" t="str">
        <f>AD52</f>
        <v>11:00</v>
      </c>
      <c r="R52" s="181" t="s">
        <v>893</v>
      </c>
      <c r="S52" s="187" t="str">
        <f>Q52</f>
        <v>11:00</v>
      </c>
      <c r="T52" s="168" t="str">
        <f>TEXT(VLOOKUP(C52, '10.30_일반경영'!$E$6:$N$99, 10, FALSE), "HH:MM")</f>
        <v>11:20</v>
      </c>
      <c r="U52" s="183" t="str">
        <f t="shared" si="11"/>
        <v>11:35</v>
      </c>
      <c r="V52" s="183" t="str">
        <f t="shared" si="12"/>
        <v>11:40</v>
      </c>
      <c r="W52" s="184" t="s">
        <v>979</v>
      </c>
      <c r="X52" s="207" t="str">
        <f t="shared" si="13"/>
        <v>11:40</v>
      </c>
      <c r="Y52" s="185" t="str">
        <f>TEXT(VLOOKUP(C52, '10.30_일반경영'!$F$6:$N$105, 9, FALSE), "HH:MM")</f>
        <v>11:40</v>
      </c>
      <c r="Z52" s="185" t="str">
        <f t="shared" si="14"/>
        <v>11:55</v>
      </c>
      <c r="AA52" s="189"/>
      <c r="AB52" s="190" t="s">
        <v>904</v>
      </c>
      <c r="AC52" s="191" t="s">
        <v>919</v>
      </c>
      <c r="AD52" s="191" t="s">
        <v>920</v>
      </c>
      <c r="AE52" s="167" t="str">
        <f>TEXT(VLOOKUP(A52, '10.30_일반경영'!$H$5:$N$110, 7, FALSE), "HH:MM")</f>
        <v>11:55</v>
      </c>
      <c r="AF52" s="188" t="str">
        <f t="shared" si="15"/>
        <v>12:00</v>
      </c>
      <c r="AG52" s="168" t="str" cm="1">
        <f t="array" ref="AG52">TEXT(MAX(VALUE(X52:AF52)), "HH:MM")</f>
        <v>12:00</v>
      </c>
      <c r="AH52" s="159"/>
      <c r="AI52" s="151"/>
      <c r="AJ52" s="160"/>
    </row>
    <row r="53" spans="1:36" s="154" customFormat="1" ht="45" customHeight="1">
      <c r="A53" s="177" t="s">
        <v>734</v>
      </c>
      <c r="B53" s="177" t="s">
        <v>48</v>
      </c>
      <c r="C53" s="169" t="s">
        <v>734</v>
      </c>
      <c r="D53" s="178" t="s">
        <v>368</v>
      </c>
      <c r="E53" s="178"/>
      <c r="F53" s="178"/>
      <c r="G53" s="178"/>
      <c r="H53" s="165" t="s">
        <v>566</v>
      </c>
      <c r="I53" s="179" t="s">
        <v>556</v>
      </c>
      <c r="J53" s="179"/>
      <c r="K53" s="178"/>
      <c r="L53" s="178" t="s">
        <v>817</v>
      </c>
      <c r="M53" s="165" t="s">
        <v>883</v>
      </c>
      <c r="N53" s="204"/>
      <c r="O53" s="180"/>
      <c r="P53" s="180"/>
      <c r="Q53" s="180"/>
      <c r="R53" s="173" t="s">
        <v>892</v>
      </c>
      <c r="S53" s="165" t="str">
        <f>TEXT(T53-TIME(0, 5, 0), "HH:MM")</f>
        <v>10:15</v>
      </c>
      <c r="T53" s="165" t="str">
        <f>TEXT(VLOOKUP(C53, '10.30_일반경영'!$J$6:$N$90, 5, FALSE), "HH:MM")</f>
        <v>10:20</v>
      </c>
      <c r="U53" s="165" t="str">
        <f t="shared" si="11"/>
        <v>10:35</v>
      </c>
      <c r="V53" s="165" t="str">
        <f t="shared" si="12"/>
        <v>10:40</v>
      </c>
      <c r="W53" s="174" t="s">
        <v>980</v>
      </c>
      <c r="X53" s="208" t="str">
        <f t="shared" si="13"/>
        <v>10:40</v>
      </c>
      <c r="Y53" s="166" t="str">
        <f>TEXT(VLOOKUP(C53, '10.30_일반경영'!$K$5:$N$94, 4, FALSE), "HH:MM")</f>
        <v>10:40</v>
      </c>
      <c r="Z53" s="166" t="str">
        <f t="shared" si="14"/>
        <v>10:55</v>
      </c>
      <c r="AA53" s="193" t="s">
        <v>981</v>
      </c>
      <c r="AB53" s="208" t="s">
        <v>910</v>
      </c>
      <c r="AC53" s="164" t="s">
        <v>911</v>
      </c>
      <c r="AD53" s="164" t="s">
        <v>912</v>
      </c>
      <c r="AE53" s="167" t="str">
        <f>TEXT(VLOOKUP(A53, '10.30_일반경영'!$M$5:$N$95, 2, FALSE), "HH:MM")</f>
        <v>11:25</v>
      </c>
      <c r="AF53" s="188" t="str">
        <f t="shared" si="15"/>
        <v>11:30</v>
      </c>
      <c r="AG53" s="168" t="str" cm="1">
        <f t="array" ref="AG53">TEXT(MAX(VALUE(X53:Z53), VALUE(AB53:AF53)), "HH:MM")</f>
        <v>11:30</v>
      </c>
      <c r="AH53" s="159"/>
      <c r="AI53" s="151"/>
      <c r="AJ53" s="160"/>
    </row>
    <row r="54" spans="1:36" s="154" customFormat="1" ht="45" customHeight="1">
      <c r="A54" s="177" t="s">
        <v>735</v>
      </c>
      <c r="B54" s="177" t="s">
        <v>48</v>
      </c>
      <c r="C54" s="169" t="s">
        <v>735</v>
      </c>
      <c r="D54" s="178" t="s">
        <v>372</v>
      </c>
      <c r="E54" s="178"/>
      <c r="F54" s="178"/>
      <c r="G54" s="178"/>
      <c r="H54" s="165" t="s">
        <v>566</v>
      </c>
      <c r="I54" s="179" t="s">
        <v>556</v>
      </c>
      <c r="J54" s="179"/>
      <c r="K54" s="178"/>
      <c r="L54" s="178" t="s">
        <v>817</v>
      </c>
      <c r="M54" s="165" t="s">
        <v>883</v>
      </c>
      <c r="N54" s="204"/>
      <c r="O54" s="180"/>
      <c r="P54" s="180"/>
      <c r="Q54" s="180"/>
      <c r="R54" s="173" t="s">
        <v>892</v>
      </c>
      <c r="S54" s="165" t="str">
        <f>TEXT(T54-TIME(0, 5, 0), "HH:MM")</f>
        <v>10:35</v>
      </c>
      <c r="T54" s="165" t="str">
        <f>TEXT(VLOOKUP(C54, '10.30_일반경영'!$J$6:$N$90, 5, FALSE), "HH:MM")</f>
        <v>10:40</v>
      </c>
      <c r="U54" s="165" t="str">
        <f t="shared" si="11"/>
        <v>10:55</v>
      </c>
      <c r="V54" s="165" t="str">
        <f t="shared" si="12"/>
        <v>11:00</v>
      </c>
      <c r="W54" s="174" t="s">
        <v>980</v>
      </c>
      <c r="X54" s="208" t="str">
        <f t="shared" si="13"/>
        <v>11:00</v>
      </c>
      <c r="Y54" s="166" t="str">
        <f>TEXT(VLOOKUP(C54, '10.30_일반경영'!$K$5:$N$94, 4, FALSE), "HH:MM")</f>
        <v>11:00</v>
      </c>
      <c r="Z54" s="166" t="str">
        <f t="shared" si="14"/>
        <v>11:15</v>
      </c>
      <c r="AA54" s="193" t="s">
        <v>981</v>
      </c>
      <c r="AB54" s="208" t="s">
        <v>913</v>
      </c>
      <c r="AC54" s="164" t="s">
        <v>914</v>
      </c>
      <c r="AD54" s="164" t="s">
        <v>915</v>
      </c>
      <c r="AE54" s="167" t="str">
        <f>TEXT(VLOOKUP(A54, '10.30_일반경영'!$M$5:$N$95, 2, FALSE), "HH:MM")</f>
        <v>11:50</v>
      </c>
      <c r="AF54" s="188" t="str">
        <f t="shared" si="15"/>
        <v>11:55</v>
      </c>
      <c r="AG54" s="168" t="str" cm="1">
        <f t="array" ref="AG54">TEXT(MAX(VALUE(X54:Z54), VALUE(AB54:AF54)), "HH:MM")</f>
        <v>11:55</v>
      </c>
      <c r="AH54" s="159"/>
      <c r="AI54" s="151"/>
      <c r="AJ54" s="160"/>
    </row>
    <row r="55" spans="1:36" s="154" customFormat="1" ht="45" customHeight="1">
      <c r="A55" s="177" t="s">
        <v>736</v>
      </c>
      <c r="B55" s="177" t="s">
        <v>48</v>
      </c>
      <c r="C55" s="169" t="s">
        <v>736</v>
      </c>
      <c r="D55" s="178" t="s">
        <v>376</v>
      </c>
      <c r="E55" s="178"/>
      <c r="F55" s="178"/>
      <c r="G55" s="178"/>
      <c r="H55" s="165" t="s">
        <v>566</v>
      </c>
      <c r="I55" s="179" t="s">
        <v>556</v>
      </c>
      <c r="J55" s="179"/>
      <c r="K55" s="178"/>
      <c r="L55" s="178" t="s">
        <v>817</v>
      </c>
      <c r="M55" s="165" t="s">
        <v>883</v>
      </c>
      <c r="N55" s="204"/>
      <c r="O55" s="180"/>
      <c r="P55" s="180"/>
      <c r="Q55" s="180"/>
      <c r="R55" s="173" t="s">
        <v>892</v>
      </c>
      <c r="S55" s="165" t="str">
        <f>TEXT(T55-TIME(0, 5, 0), "HH:MM")</f>
        <v>10:55</v>
      </c>
      <c r="T55" s="165" t="str">
        <f>TEXT(VLOOKUP(C55, '10.30_일반경영'!$J$6:$N$90, 5, FALSE), "HH:MM")</f>
        <v>11:00</v>
      </c>
      <c r="U55" s="165" t="str">
        <f t="shared" si="11"/>
        <v>11:15</v>
      </c>
      <c r="V55" s="165" t="str">
        <f t="shared" si="12"/>
        <v>11:20</v>
      </c>
      <c r="W55" s="174" t="s">
        <v>980</v>
      </c>
      <c r="X55" s="208" t="str">
        <f t="shared" si="13"/>
        <v>11:20</v>
      </c>
      <c r="Y55" s="166" t="str">
        <f>TEXT(VLOOKUP(C55, '10.30_일반경영'!$K$5:$N$94, 4, FALSE), "HH:MM")</f>
        <v>11:20</v>
      </c>
      <c r="Z55" s="166" t="str">
        <f t="shared" si="14"/>
        <v>11:35</v>
      </c>
      <c r="AA55" s="193" t="s">
        <v>981</v>
      </c>
      <c r="AB55" s="208" t="s">
        <v>916</v>
      </c>
      <c r="AC55" s="164" t="s">
        <v>917</v>
      </c>
      <c r="AD55" s="164" t="s">
        <v>918</v>
      </c>
      <c r="AE55" s="167" t="str">
        <f>TEXT(VLOOKUP(A55, '10.30_일반경영'!$M$5:$N$95, 2, FALSE), "HH:MM")</f>
        <v>12:15</v>
      </c>
      <c r="AF55" s="188" t="str">
        <f t="shared" si="15"/>
        <v>12:20</v>
      </c>
      <c r="AG55" s="168" t="str" cm="1">
        <f t="array" ref="AG55">TEXT(MAX(VALUE(X55:Z55), VALUE(AB55:AF55)), "HH:MM")</f>
        <v>12:20</v>
      </c>
      <c r="AH55" s="159"/>
      <c r="AI55" s="151"/>
      <c r="AJ55" s="160"/>
    </row>
    <row r="56" spans="1:36" s="154" customFormat="1" ht="45" customHeight="1">
      <c r="A56" s="177" t="s">
        <v>737</v>
      </c>
      <c r="B56" s="177" t="s">
        <v>48</v>
      </c>
      <c r="C56" s="169" t="s">
        <v>737</v>
      </c>
      <c r="D56" s="178" t="s">
        <v>380</v>
      </c>
      <c r="E56" s="178"/>
      <c r="F56" s="178"/>
      <c r="G56" s="178"/>
      <c r="H56" s="165" t="s">
        <v>566</v>
      </c>
      <c r="I56" s="179" t="s">
        <v>556</v>
      </c>
      <c r="J56" s="179"/>
      <c r="K56" s="178"/>
      <c r="L56" s="178" t="s">
        <v>817</v>
      </c>
      <c r="M56" s="165" t="s">
        <v>883</v>
      </c>
      <c r="N56" s="175" t="s">
        <v>981</v>
      </c>
      <c r="O56" s="194" t="str">
        <f>AB56</f>
        <v>10:35</v>
      </c>
      <c r="P56" s="194" t="str">
        <f>AC56</f>
        <v>10:40</v>
      </c>
      <c r="Q56" s="194" t="str">
        <f>AD56</f>
        <v>11:00</v>
      </c>
      <c r="R56" s="173" t="s">
        <v>892</v>
      </c>
      <c r="S56" s="194" t="str">
        <f>Q56</f>
        <v>11:00</v>
      </c>
      <c r="T56" s="164" t="str">
        <f>TEXT(VLOOKUP(C56, '10.30_일반경영'!$J$6:$N$90, 5, FALSE), "HH:MM")</f>
        <v>11:20</v>
      </c>
      <c r="U56" s="165" t="str">
        <f t="shared" si="11"/>
        <v>11:35</v>
      </c>
      <c r="V56" s="165" t="str">
        <f t="shared" si="12"/>
        <v>11:40</v>
      </c>
      <c r="W56" s="174" t="s">
        <v>980</v>
      </c>
      <c r="X56" s="208" t="str">
        <f t="shared" si="13"/>
        <v>11:40</v>
      </c>
      <c r="Y56" s="166" t="str">
        <f>TEXT(VLOOKUP(C56, '10.30_일반경영'!$K$5:$N$94, 4, FALSE), "HH:MM")</f>
        <v>11:40</v>
      </c>
      <c r="Z56" s="166" t="str">
        <f t="shared" si="14"/>
        <v>11:55</v>
      </c>
      <c r="AA56" s="189"/>
      <c r="AB56" s="190" t="s">
        <v>904</v>
      </c>
      <c r="AC56" s="191" t="s">
        <v>919</v>
      </c>
      <c r="AD56" s="191" t="s">
        <v>920</v>
      </c>
      <c r="AE56" s="167" t="str">
        <f>TEXT(VLOOKUP(A56, '10.30_일반경영'!$M$5:$N$95, 2, FALSE), "HH:MM")</f>
        <v>11:55</v>
      </c>
      <c r="AF56" s="188" t="str">
        <f t="shared" si="15"/>
        <v>12:00</v>
      </c>
      <c r="AG56" s="168" t="str" cm="1">
        <f t="array" ref="AG56">TEXT(MAX(VALUE(X56:AF56)), "HH:MM")</f>
        <v>12:00</v>
      </c>
      <c r="AH56" s="159"/>
      <c r="AI56" s="151"/>
      <c r="AJ56" s="160"/>
    </row>
    <row r="57" spans="1:36" s="154" customFormat="1" ht="39.950000000000003" customHeight="1">
      <c r="A57" s="177" t="s">
        <v>738</v>
      </c>
      <c r="B57" s="177" t="s">
        <v>43</v>
      </c>
      <c r="C57" s="169" t="s">
        <v>738</v>
      </c>
      <c r="D57" s="178" t="s">
        <v>200</v>
      </c>
      <c r="E57" s="178"/>
      <c r="F57" s="178"/>
      <c r="G57" s="178"/>
      <c r="H57" s="165" t="s">
        <v>566</v>
      </c>
      <c r="I57" s="179" t="s">
        <v>560</v>
      </c>
      <c r="J57" s="179"/>
      <c r="K57" s="178"/>
      <c r="L57" s="178" t="s">
        <v>816</v>
      </c>
      <c r="M57" s="166" t="s">
        <v>884</v>
      </c>
      <c r="N57" s="204"/>
      <c r="O57" s="180"/>
      <c r="P57" s="180"/>
      <c r="Q57" s="180"/>
      <c r="R57" s="181" t="s">
        <v>893</v>
      </c>
      <c r="S57" s="183" t="str">
        <f>TEXT(T57-TIME(0, 5, 0), "HH:MM")</f>
        <v>13:05</v>
      </c>
      <c r="T57" s="183" t="str">
        <f>TEXT(VLOOKUP(C57, '10.30_일반경영'!$E$6:$N$99, 10, FALSE), "HH:MM")</f>
        <v>13:10</v>
      </c>
      <c r="U57" s="183" t="str">
        <f t="shared" si="11"/>
        <v>13:25</v>
      </c>
      <c r="V57" s="183" t="str">
        <f t="shared" si="12"/>
        <v>13:30</v>
      </c>
      <c r="W57" s="184" t="s">
        <v>979</v>
      </c>
      <c r="X57" s="207" t="str">
        <f t="shared" si="13"/>
        <v>13:30</v>
      </c>
      <c r="Y57" s="185" t="str">
        <f>TEXT(VLOOKUP(C57, '10.30_일반경영'!$F$6:$N$105, 9, FALSE), "HH:MM")</f>
        <v>13:30</v>
      </c>
      <c r="Z57" s="185" t="str">
        <f t="shared" si="14"/>
        <v>13:45</v>
      </c>
      <c r="AA57" s="186" t="s">
        <v>978</v>
      </c>
      <c r="AB57" s="207" t="s">
        <v>921</v>
      </c>
      <c r="AC57" s="168" t="s">
        <v>922</v>
      </c>
      <c r="AD57" s="168" t="s">
        <v>923</v>
      </c>
      <c r="AE57" s="167" t="str">
        <f>TEXT(VLOOKUP(A57, '10.30_일반경영'!$H$5:$N$110, 7, FALSE), "HH:MM")</f>
        <v>14:20</v>
      </c>
      <c r="AF57" s="188" t="str">
        <f t="shared" si="15"/>
        <v>14:25</v>
      </c>
      <c r="AG57" s="168" t="str" cm="1">
        <f t="array" ref="AG57">TEXT(MAX(VALUE(X57:Z57), VALUE(AB57:AF57)), "HH:MM")</f>
        <v>14:25</v>
      </c>
      <c r="AH57" s="159"/>
      <c r="AI57" s="151"/>
      <c r="AJ57" s="160"/>
    </row>
    <row r="58" spans="1:36" s="154" customFormat="1" ht="39.950000000000003" customHeight="1">
      <c r="A58" s="177" t="s">
        <v>739</v>
      </c>
      <c r="B58" s="177" t="s">
        <v>43</v>
      </c>
      <c r="C58" s="169" t="s">
        <v>739</v>
      </c>
      <c r="D58" s="178" t="s">
        <v>204</v>
      </c>
      <c r="E58" s="178"/>
      <c r="F58" s="178"/>
      <c r="G58" s="178"/>
      <c r="H58" s="165" t="s">
        <v>566</v>
      </c>
      <c r="I58" s="179" t="s">
        <v>560</v>
      </c>
      <c r="J58" s="179"/>
      <c r="K58" s="178"/>
      <c r="L58" s="178" t="s">
        <v>816</v>
      </c>
      <c r="M58" s="166" t="s">
        <v>884</v>
      </c>
      <c r="N58" s="204"/>
      <c r="O58" s="180"/>
      <c r="P58" s="180"/>
      <c r="Q58" s="180"/>
      <c r="R58" s="181" t="s">
        <v>893</v>
      </c>
      <c r="S58" s="183" t="str">
        <f>TEXT(T58-TIME(0, 5, 0), "HH:MM")</f>
        <v>13:25</v>
      </c>
      <c r="T58" s="183" t="str">
        <f>TEXT(VLOOKUP(C58, '10.30_일반경영'!$E$6:$N$99, 10, FALSE), "HH:MM")</f>
        <v>13:30</v>
      </c>
      <c r="U58" s="183" t="str">
        <f t="shared" si="11"/>
        <v>13:45</v>
      </c>
      <c r="V58" s="183" t="str">
        <f t="shared" si="12"/>
        <v>13:50</v>
      </c>
      <c r="W58" s="184" t="s">
        <v>979</v>
      </c>
      <c r="X58" s="207" t="str">
        <f t="shared" si="13"/>
        <v>13:50</v>
      </c>
      <c r="Y58" s="185" t="str">
        <f>TEXT(VLOOKUP(C58, '10.30_일반경영'!$F$6:$N$105, 9, FALSE), "HH:MM")</f>
        <v>13:50</v>
      </c>
      <c r="Z58" s="185" t="str">
        <f t="shared" si="14"/>
        <v>14:05</v>
      </c>
      <c r="AA58" s="186" t="s">
        <v>978</v>
      </c>
      <c r="AB58" s="207" t="s">
        <v>924</v>
      </c>
      <c r="AC58" s="168" t="s">
        <v>925</v>
      </c>
      <c r="AD58" s="168" t="s">
        <v>926</v>
      </c>
      <c r="AE58" s="167" t="str">
        <f>TEXT(VLOOKUP(A58, '10.30_일반경영'!$H$5:$N$110, 7, FALSE), "HH:MM")</f>
        <v>14:45</v>
      </c>
      <c r="AF58" s="188" t="str">
        <f t="shared" si="15"/>
        <v>14:50</v>
      </c>
      <c r="AG58" s="168" t="str" cm="1">
        <f t="array" ref="AG58">TEXT(MAX(VALUE(X58:Z58), VALUE(AB58:AF58)), "HH:MM")</f>
        <v>14:50</v>
      </c>
      <c r="AH58" s="161"/>
      <c r="AI58" s="151"/>
      <c r="AJ58" s="160"/>
    </row>
    <row r="59" spans="1:36" s="154" customFormat="1" ht="39.950000000000003" customHeight="1">
      <c r="A59" s="177" t="s">
        <v>740</v>
      </c>
      <c r="B59" s="177" t="s">
        <v>43</v>
      </c>
      <c r="C59" s="169" t="s">
        <v>740</v>
      </c>
      <c r="D59" s="178" t="s">
        <v>208</v>
      </c>
      <c r="E59" s="178"/>
      <c r="F59" s="178"/>
      <c r="G59" s="178"/>
      <c r="H59" s="165" t="s">
        <v>566</v>
      </c>
      <c r="I59" s="179" t="s">
        <v>560</v>
      </c>
      <c r="J59" s="179"/>
      <c r="K59" s="178"/>
      <c r="L59" s="178" t="s">
        <v>816</v>
      </c>
      <c r="M59" s="166" t="s">
        <v>884</v>
      </c>
      <c r="N59" s="205" t="s">
        <v>978</v>
      </c>
      <c r="O59" s="187" t="str">
        <f t="shared" ref="O59:Q60" si="18">AB59</f>
        <v>13:05</v>
      </c>
      <c r="P59" s="187" t="str">
        <f t="shared" si="18"/>
        <v>13:10</v>
      </c>
      <c r="Q59" s="187" t="str">
        <f t="shared" si="18"/>
        <v>13:30</v>
      </c>
      <c r="R59" s="181" t="s">
        <v>893</v>
      </c>
      <c r="S59" s="187" t="str">
        <f>Q59</f>
        <v>13:30</v>
      </c>
      <c r="T59" s="168" t="str">
        <f>TEXT(VLOOKUP(C59, '10.30_일반경영'!$E$6:$N$99, 10, FALSE), "HH:MM")</f>
        <v>13:50</v>
      </c>
      <c r="U59" s="183" t="str">
        <f t="shared" si="11"/>
        <v>14:05</v>
      </c>
      <c r="V59" s="183" t="str">
        <f t="shared" si="12"/>
        <v>14:10</v>
      </c>
      <c r="W59" s="184" t="s">
        <v>979</v>
      </c>
      <c r="X59" s="207" t="str">
        <f t="shared" si="13"/>
        <v>14:10</v>
      </c>
      <c r="Y59" s="185" t="str">
        <f>TEXT(VLOOKUP(C59, '10.30_일반경영'!$F$6:$N$105, 9, FALSE), "HH:MM")</f>
        <v>14:10</v>
      </c>
      <c r="Z59" s="185" t="str">
        <f t="shared" si="14"/>
        <v>14:25</v>
      </c>
      <c r="AA59" s="189"/>
      <c r="AB59" s="190" t="s">
        <v>927</v>
      </c>
      <c r="AC59" s="191" t="s">
        <v>928</v>
      </c>
      <c r="AD59" s="191" t="s">
        <v>929</v>
      </c>
      <c r="AE59" s="167" t="str">
        <f>TEXT(VLOOKUP(A59, '10.30_일반경영'!$H$5:$N$110, 7, FALSE), "HH:MM")</f>
        <v>14:25</v>
      </c>
      <c r="AF59" s="188" t="str">
        <f t="shared" si="15"/>
        <v>14:30</v>
      </c>
      <c r="AG59" s="168" t="str" cm="1">
        <f t="array" ref="AG59">TEXT(MAX(VALUE(X59:AF59)), "HH:MM")</f>
        <v>14:30</v>
      </c>
      <c r="AH59" s="161"/>
      <c r="AI59" s="151"/>
      <c r="AJ59" s="160"/>
    </row>
    <row r="60" spans="1:36" s="154" customFormat="1" ht="39.950000000000003" customHeight="1">
      <c r="A60" s="177" t="s">
        <v>741</v>
      </c>
      <c r="B60" s="177" t="s">
        <v>43</v>
      </c>
      <c r="C60" s="177" t="s">
        <v>741</v>
      </c>
      <c r="D60" s="178" t="s">
        <v>212</v>
      </c>
      <c r="E60" s="178"/>
      <c r="F60" s="178"/>
      <c r="G60" s="178"/>
      <c r="H60" s="165" t="s">
        <v>566</v>
      </c>
      <c r="I60" s="179" t="s">
        <v>560</v>
      </c>
      <c r="J60" s="179"/>
      <c r="K60" s="178"/>
      <c r="L60" s="178" t="s">
        <v>816</v>
      </c>
      <c r="M60" s="166" t="s">
        <v>884</v>
      </c>
      <c r="N60" s="205" t="s">
        <v>978</v>
      </c>
      <c r="O60" s="187" t="str">
        <f t="shared" si="18"/>
        <v>13:30</v>
      </c>
      <c r="P60" s="187" t="str">
        <f t="shared" si="18"/>
        <v>13:35</v>
      </c>
      <c r="Q60" s="187" t="str">
        <f t="shared" si="18"/>
        <v>13:55</v>
      </c>
      <c r="R60" s="181" t="s">
        <v>893</v>
      </c>
      <c r="S60" s="187" t="str">
        <f>Q60</f>
        <v>13:55</v>
      </c>
      <c r="T60" s="168" t="str">
        <f>TEXT(VLOOKUP(C60, '10.30_일반경영'!$E$6:$N$99, 10, FALSE), "HH:MM")</f>
        <v>14:10</v>
      </c>
      <c r="U60" s="183" t="str">
        <f t="shared" si="11"/>
        <v>14:25</v>
      </c>
      <c r="V60" s="183" t="str">
        <f t="shared" si="12"/>
        <v>14:30</v>
      </c>
      <c r="W60" s="184" t="s">
        <v>979</v>
      </c>
      <c r="X60" s="207" t="str">
        <f t="shared" si="13"/>
        <v>14:30</v>
      </c>
      <c r="Y60" s="185" t="str">
        <f>TEXT(VLOOKUP(C60, '10.30_일반경영'!$F$6:$N$105, 9, FALSE), "HH:MM")</f>
        <v>14:30</v>
      </c>
      <c r="Z60" s="185" t="str">
        <f t="shared" si="14"/>
        <v>14:45</v>
      </c>
      <c r="AA60" s="189"/>
      <c r="AB60" s="190" t="s">
        <v>929</v>
      </c>
      <c r="AC60" s="191" t="s">
        <v>930</v>
      </c>
      <c r="AD60" s="191" t="s">
        <v>931</v>
      </c>
      <c r="AE60" s="167" t="str">
        <f>TEXT(VLOOKUP(A60, '10.30_일반경영'!$H$5:$N$110, 7, FALSE), "HH:MM")</f>
        <v>14:50</v>
      </c>
      <c r="AF60" s="188" t="str">
        <f t="shared" si="15"/>
        <v>14:55</v>
      </c>
      <c r="AG60" s="168" t="str" cm="1">
        <f t="array" ref="AG60">TEXT(MAX(VALUE(X60:AF60)), "HH:MM")</f>
        <v>14:55</v>
      </c>
      <c r="AH60" s="159"/>
      <c r="AI60" s="151"/>
      <c r="AJ60" s="160"/>
    </row>
    <row r="61" spans="1:36" s="154" customFormat="1" ht="39.950000000000003" customHeight="1">
      <c r="A61" s="177" t="s">
        <v>742</v>
      </c>
      <c r="B61" s="177" t="s">
        <v>48</v>
      </c>
      <c r="C61" s="177" t="s">
        <v>742</v>
      </c>
      <c r="D61" s="178" t="s">
        <v>384</v>
      </c>
      <c r="E61" s="178"/>
      <c r="F61" s="178"/>
      <c r="G61" s="178"/>
      <c r="H61" s="165" t="s">
        <v>566</v>
      </c>
      <c r="I61" s="179" t="s">
        <v>560</v>
      </c>
      <c r="J61" s="179"/>
      <c r="K61" s="178"/>
      <c r="L61" s="178" t="s">
        <v>817</v>
      </c>
      <c r="M61" s="166" t="s">
        <v>884</v>
      </c>
      <c r="N61" s="204"/>
      <c r="O61" s="180"/>
      <c r="P61" s="180"/>
      <c r="Q61" s="180"/>
      <c r="R61" s="173" t="s">
        <v>892</v>
      </c>
      <c r="S61" s="165" t="str">
        <f>TEXT(T61-TIME(0, 5, 0), "HH:MM")</f>
        <v>13:05</v>
      </c>
      <c r="T61" s="165" t="str">
        <f>TEXT(VLOOKUP(C61, '10.30_일반경영'!$J$6:$N$90, 5, FALSE), "HH:MM")</f>
        <v>13:10</v>
      </c>
      <c r="U61" s="165" t="str">
        <f t="shared" si="11"/>
        <v>13:25</v>
      </c>
      <c r="V61" s="165" t="str">
        <f t="shared" si="12"/>
        <v>13:30</v>
      </c>
      <c r="W61" s="174" t="s">
        <v>980</v>
      </c>
      <c r="X61" s="208" t="str">
        <f t="shared" si="13"/>
        <v>13:30</v>
      </c>
      <c r="Y61" s="166" t="str">
        <f>TEXT(VLOOKUP(C61, '10.30_일반경영'!$K$5:$N$94, 4, FALSE), "HH:MM")</f>
        <v>13:30</v>
      </c>
      <c r="Z61" s="166" t="str">
        <f t="shared" si="14"/>
        <v>13:45</v>
      </c>
      <c r="AA61" s="193" t="s">
        <v>981</v>
      </c>
      <c r="AB61" s="208" t="s">
        <v>921</v>
      </c>
      <c r="AC61" s="164" t="s">
        <v>922</v>
      </c>
      <c r="AD61" s="164" t="s">
        <v>923</v>
      </c>
      <c r="AE61" s="167" t="str">
        <f>TEXT(VLOOKUP(A61, '10.30_일반경영'!$M$5:$N$95, 2, FALSE), "HH:MM")</f>
        <v>14:20</v>
      </c>
      <c r="AF61" s="188" t="str">
        <f t="shared" si="15"/>
        <v>14:25</v>
      </c>
      <c r="AG61" s="168" t="str" cm="1">
        <f t="array" ref="AG61">TEXT(MAX(VALUE(X61:Z61), VALUE(AB61:AF61)), "HH:MM")</f>
        <v>14:25</v>
      </c>
      <c r="AH61" s="159"/>
      <c r="AI61" s="151"/>
      <c r="AJ61" s="160"/>
    </row>
    <row r="62" spans="1:36" s="154" customFormat="1" ht="39.950000000000003" customHeight="1">
      <c r="A62" s="177" t="s">
        <v>743</v>
      </c>
      <c r="B62" s="177" t="s">
        <v>48</v>
      </c>
      <c r="C62" s="177" t="s">
        <v>743</v>
      </c>
      <c r="D62" s="178" t="s">
        <v>388</v>
      </c>
      <c r="E62" s="178"/>
      <c r="F62" s="178"/>
      <c r="G62" s="178"/>
      <c r="H62" s="165" t="s">
        <v>566</v>
      </c>
      <c r="I62" s="179" t="s">
        <v>560</v>
      </c>
      <c r="J62" s="179"/>
      <c r="K62" s="178"/>
      <c r="L62" s="178" t="s">
        <v>817</v>
      </c>
      <c r="M62" s="166" t="s">
        <v>884</v>
      </c>
      <c r="N62" s="204"/>
      <c r="O62" s="180"/>
      <c r="P62" s="180"/>
      <c r="Q62" s="180"/>
      <c r="R62" s="173" t="s">
        <v>892</v>
      </c>
      <c r="S62" s="165" t="str">
        <f>TEXT(T62-TIME(0, 5, 0), "HH:MM")</f>
        <v>13:25</v>
      </c>
      <c r="T62" s="165" t="str">
        <f>TEXT(VLOOKUP(C62, '10.30_일반경영'!$J$6:$N$90, 5, FALSE), "HH:MM")</f>
        <v>13:30</v>
      </c>
      <c r="U62" s="165" t="str">
        <f t="shared" si="11"/>
        <v>13:45</v>
      </c>
      <c r="V62" s="165" t="str">
        <f t="shared" si="12"/>
        <v>13:50</v>
      </c>
      <c r="W62" s="174" t="s">
        <v>980</v>
      </c>
      <c r="X62" s="208" t="str">
        <f t="shared" si="13"/>
        <v>13:50</v>
      </c>
      <c r="Y62" s="166" t="str">
        <f>TEXT(VLOOKUP(C62, '10.30_일반경영'!$K$5:$N$94, 4, FALSE), "HH:MM")</f>
        <v>13:50</v>
      </c>
      <c r="Z62" s="166" t="str">
        <f t="shared" si="14"/>
        <v>14:05</v>
      </c>
      <c r="AA62" s="193" t="s">
        <v>981</v>
      </c>
      <c r="AB62" s="208" t="s">
        <v>924</v>
      </c>
      <c r="AC62" s="164" t="s">
        <v>925</v>
      </c>
      <c r="AD62" s="164" t="s">
        <v>926</v>
      </c>
      <c r="AE62" s="167" t="str">
        <f>TEXT(VLOOKUP(A62, '10.30_일반경영'!$M$5:$N$95, 2, FALSE), "HH:MM")</f>
        <v>14:45</v>
      </c>
      <c r="AF62" s="188" t="str">
        <f t="shared" si="15"/>
        <v>14:50</v>
      </c>
      <c r="AG62" s="168" t="str" cm="1">
        <f t="array" ref="AG62">TEXT(MAX(VALUE(X62:Z62), VALUE(AB62:AF62)), "HH:MM")</f>
        <v>14:50</v>
      </c>
      <c r="AH62" s="161"/>
      <c r="AI62" s="151"/>
      <c r="AJ62" s="160"/>
    </row>
    <row r="63" spans="1:36" s="154" customFormat="1" ht="39.950000000000003" customHeight="1">
      <c r="A63" s="177" t="s">
        <v>744</v>
      </c>
      <c r="B63" s="177" t="s">
        <v>48</v>
      </c>
      <c r="C63" s="177" t="s">
        <v>744</v>
      </c>
      <c r="D63" s="178" t="s">
        <v>392</v>
      </c>
      <c r="E63" s="178"/>
      <c r="F63" s="178"/>
      <c r="G63" s="178"/>
      <c r="H63" s="165" t="s">
        <v>566</v>
      </c>
      <c r="I63" s="179" t="s">
        <v>560</v>
      </c>
      <c r="J63" s="179"/>
      <c r="K63" s="178"/>
      <c r="L63" s="178" t="s">
        <v>817</v>
      </c>
      <c r="M63" s="166" t="s">
        <v>884</v>
      </c>
      <c r="N63" s="175" t="s">
        <v>981</v>
      </c>
      <c r="O63" s="194" t="str">
        <f t="shared" ref="O63:Q64" si="19">AB63</f>
        <v>13:05</v>
      </c>
      <c r="P63" s="194" t="str">
        <f t="shared" si="19"/>
        <v>13:10</v>
      </c>
      <c r="Q63" s="194" t="str">
        <f t="shared" si="19"/>
        <v>13:30</v>
      </c>
      <c r="R63" s="173" t="s">
        <v>892</v>
      </c>
      <c r="S63" s="194" t="str">
        <f>Q63</f>
        <v>13:30</v>
      </c>
      <c r="T63" s="164" t="str">
        <f>TEXT(VLOOKUP(C63, '10.30_일반경영'!$J$6:$N$90, 5, FALSE), "HH:MM")</f>
        <v>13:50</v>
      </c>
      <c r="U63" s="165" t="str">
        <f t="shared" si="11"/>
        <v>14:05</v>
      </c>
      <c r="V63" s="165" t="str">
        <f t="shared" si="12"/>
        <v>14:10</v>
      </c>
      <c r="W63" s="174" t="s">
        <v>980</v>
      </c>
      <c r="X63" s="208" t="str">
        <f t="shared" si="13"/>
        <v>14:10</v>
      </c>
      <c r="Y63" s="166" t="str">
        <f>TEXT(VLOOKUP(C63, '10.30_일반경영'!$K$5:$N$94, 4, FALSE), "HH:MM")</f>
        <v>14:10</v>
      </c>
      <c r="Z63" s="166" t="str">
        <f t="shared" si="14"/>
        <v>14:25</v>
      </c>
      <c r="AA63" s="189"/>
      <c r="AB63" s="190" t="s">
        <v>927</v>
      </c>
      <c r="AC63" s="191" t="s">
        <v>928</v>
      </c>
      <c r="AD63" s="191" t="s">
        <v>929</v>
      </c>
      <c r="AE63" s="167" t="str">
        <f>TEXT(VLOOKUP(A63, '10.30_일반경영'!$M$5:$N$95, 2, FALSE), "HH:MM")</f>
        <v>14:25</v>
      </c>
      <c r="AF63" s="188" t="str">
        <f t="shared" si="15"/>
        <v>14:30</v>
      </c>
      <c r="AG63" s="168" t="str" cm="1">
        <f t="array" ref="AG63">TEXT(MAX(VALUE(X63:AF63)), "HH:MM")</f>
        <v>14:30</v>
      </c>
      <c r="AH63" s="161"/>
      <c r="AI63" s="151"/>
      <c r="AJ63" s="160"/>
    </row>
    <row r="64" spans="1:36" s="154" customFormat="1" ht="39.950000000000003" customHeight="1">
      <c r="A64" s="177" t="s">
        <v>745</v>
      </c>
      <c r="B64" s="177" t="s">
        <v>48</v>
      </c>
      <c r="C64" s="177" t="s">
        <v>745</v>
      </c>
      <c r="D64" s="178" t="s">
        <v>396</v>
      </c>
      <c r="E64" s="178"/>
      <c r="F64" s="178"/>
      <c r="G64" s="178"/>
      <c r="H64" s="165" t="s">
        <v>566</v>
      </c>
      <c r="I64" s="179" t="s">
        <v>560</v>
      </c>
      <c r="J64" s="179"/>
      <c r="K64" s="178"/>
      <c r="L64" s="178" t="s">
        <v>817</v>
      </c>
      <c r="M64" s="166" t="s">
        <v>884</v>
      </c>
      <c r="N64" s="175" t="s">
        <v>981</v>
      </c>
      <c r="O64" s="194" t="str">
        <f t="shared" si="19"/>
        <v>13:30</v>
      </c>
      <c r="P64" s="194" t="str">
        <f t="shared" si="19"/>
        <v>13:35</v>
      </c>
      <c r="Q64" s="194" t="str">
        <f t="shared" si="19"/>
        <v>13:55</v>
      </c>
      <c r="R64" s="173" t="s">
        <v>892</v>
      </c>
      <c r="S64" s="194" t="str">
        <f>Q64</f>
        <v>13:55</v>
      </c>
      <c r="T64" s="164" t="str">
        <f>TEXT(VLOOKUP(C64, '10.30_일반경영'!$J$6:$N$90, 5, FALSE), "HH:MM")</f>
        <v>14:10</v>
      </c>
      <c r="U64" s="165" t="str">
        <f t="shared" si="11"/>
        <v>14:25</v>
      </c>
      <c r="V64" s="165" t="str">
        <f t="shared" si="12"/>
        <v>14:30</v>
      </c>
      <c r="W64" s="174" t="s">
        <v>980</v>
      </c>
      <c r="X64" s="208" t="str">
        <f t="shared" si="13"/>
        <v>14:30</v>
      </c>
      <c r="Y64" s="166" t="str">
        <f>TEXT(VLOOKUP(C64, '10.30_일반경영'!$K$5:$N$94, 4, FALSE), "HH:MM")</f>
        <v>14:30</v>
      </c>
      <c r="Z64" s="166" t="str">
        <f t="shared" si="14"/>
        <v>14:45</v>
      </c>
      <c r="AA64" s="189"/>
      <c r="AB64" s="190" t="s">
        <v>929</v>
      </c>
      <c r="AC64" s="191" t="s">
        <v>930</v>
      </c>
      <c r="AD64" s="191" t="s">
        <v>931</v>
      </c>
      <c r="AE64" s="167" t="str">
        <f>TEXT(VLOOKUP(A64, '10.30_일반경영'!$M$5:$N$95, 2, FALSE), "HH:MM")</f>
        <v>14:50</v>
      </c>
      <c r="AF64" s="188" t="str">
        <f t="shared" si="15"/>
        <v>14:55</v>
      </c>
      <c r="AG64" s="168" t="str" cm="1">
        <f t="array" ref="AG64">TEXT(MAX(VALUE(X64:AF64)), "HH:MM")</f>
        <v>14:55</v>
      </c>
      <c r="AH64" s="161"/>
      <c r="AI64" s="151"/>
      <c r="AJ64" s="160"/>
    </row>
    <row r="65" spans="1:36" s="154" customFormat="1" ht="39.950000000000003" customHeight="1">
      <c r="A65" s="177" t="s">
        <v>746</v>
      </c>
      <c r="B65" s="177" t="s">
        <v>43</v>
      </c>
      <c r="C65" s="177" t="s">
        <v>746</v>
      </c>
      <c r="D65" s="178" t="s">
        <v>216</v>
      </c>
      <c r="E65" s="178"/>
      <c r="F65" s="178"/>
      <c r="G65" s="178"/>
      <c r="H65" s="165" t="s">
        <v>566</v>
      </c>
      <c r="I65" s="179" t="s">
        <v>561</v>
      </c>
      <c r="J65" s="179"/>
      <c r="K65" s="178"/>
      <c r="L65" s="178" t="s">
        <v>816</v>
      </c>
      <c r="M65" s="166" t="s">
        <v>884</v>
      </c>
      <c r="N65" s="204"/>
      <c r="O65" s="180"/>
      <c r="P65" s="180"/>
      <c r="Q65" s="180"/>
      <c r="R65" s="181" t="s">
        <v>893</v>
      </c>
      <c r="S65" s="183" t="str">
        <f>TEXT(T65-TIME(0, 5, 0), "HH:MM")</f>
        <v>14:25</v>
      </c>
      <c r="T65" s="183" t="str">
        <f>TEXT(VLOOKUP(C65, '10.30_일반경영'!$E$6:$N$99, 10, FALSE), "HH:MM")</f>
        <v>14:30</v>
      </c>
      <c r="U65" s="183" t="str">
        <f t="shared" si="11"/>
        <v>14:45</v>
      </c>
      <c r="V65" s="183" t="str">
        <f t="shared" si="12"/>
        <v>14:50</v>
      </c>
      <c r="W65" s="184" t="s">
        <v>979</v>
      </c>
      <c r="X65" s="207" t="str">
        <f t="shared" si="13"/>
        <v>14:50</v>
      </c>
      <c r="Y65" s="185" t="str">
        <f>TEXT(VLOOKUP(C65, '10.30_일반경영'!$F$6:$N$105, 9, FALSE), "HH:MM")</f>
        <v>14:50</v>
      </c>
      <c r="Z65" s="185" t="str">
        <f t="shared" si="14"/>
        <v>15:05</v>
      </c>
      <c r="AA65" s="186" t="s">
        <v>978</v>
      </c>
      <c r="AB65" s="207" t="s">
        <v>932</v>
      </c>
      <c r="AC65" s="168" t="s">
        <v>933</v>
      </c>
      <c r="AD65" s="168" t="s">
        <v>934</v>
      </c>
      <c r="AE65" s="167" t="str">
        <f>TEXT(VLOOKUP(A65, '10.30_일반경영'!$H$5:$N$110, 7, FALSE), "HH:MM")</f>
        <v>15:35</v>
      </c>
      <c r="AF65" s="188" t="str">
        <f t="shared" si="15"/>
        <v>15:40</v>
      </c>
      <c r="AG65" s="168" t="str" cm="1">
        <f t="array" ref="AG65">TEXT(MAX(VALUE(X65:Z65), VALUE(AB65:AF65)), "HH:MM")</f>
        <v>15:40</v>
      </c>
      <c r="AH65" s="159"/>
      <c r="AI65" s="151"/>
      <c r="AJ65" s="160"/>
    </row>
    <row r="66" spans="1:36" s="154" customFormat="1" ht="39.950000000000003" customHeight="1">
      <c r="A66" s="177" t="s">
        <v>747</v>
      </c>
      <c r="B66" s="177" t="s">
        <v>43</v>
      </c>
      <c r="C66" s="177" t="s">
        <v>747</v>
      </c>
      <c r="D66" s="178" t="s">
        <v>220</v>
      </c>
      <c r="E66" s="178"/>
      <c r="F66" s="178"/>
      <c r="G66" s="178"/>
      <c r="H66" s="165" t="s">
        <v>566</v>
      </c>
      <c r="I66" s="179" t="s">
        <v>561</v>
      </c>
      <c r="J66" s="179"/>
      <c r="K66" s="178"/>
      <c r="L66" s="178" t="s">
        <v>816</v>
      </c>
      <c r="M66" s="166" t="s">
        <v>884</v>
      </c>
      <c r="N66" s="204"/>
      <c r="O66" s="180"/>
      <c r="P66" s="180"/>
      <c r="Q66" s="180"/>
      <c r="R66" s="181" t="s">
        <v>893</v>
      </c>
      <c r="S66" s="183" t="str">
        <f>TEXT(T66-TIME(0, 5, 0), "HH:MM")</f>
        <v>14:45</v>
      </c>
      <c r="T66" s="183" t="str">
        <f>TEXT(VLOOKUP(C66, '10.30_일반경영'!$E$6:$N$99, 10, FALSE), "HH:MM")</f>
        <v>14:50</v>
      </c>
      <c r="U66" s="183" t="str">
        <f t="shared" si="11"/>
        <v>15:05</v>
      </c>
      <c r="V66" s="183" t="str">
        <f t="shared" si="12"/>
        <v>15:10</v>
      </c>
      <c r="W66" s="184" t="s">
        <v>979</v>
      </c>
      <c r="X66" s="207" t="str">
        <f t="shared" si="13"/>
        <v>15:10</v>
      </c>
      <c r="Y66" s="185" t="str">
        <f>TEXT(VLOOKUP(C66, '10.30_일반경영'!$F$6:$N$105, 9, FALSE), "HH:MM")</f>
        <v>15:10</v>
      </c>
      <c r="Z66" s="185" t="str">
        <f t="shared" si="14"/>
        <v>15:25</v>
      </c>
      <c r="AA66" s="186" t="s">
        <v>978</v>
      </c>
      <c r="AB66" s="207" t="s">
        <v>935</v>
      </c>
      <c r="AC66" s="168" t="s">
        <v>936</v>
      </c>
      <c r="AD66" s="168" t="s">
        <v>937</v>
      </c>
      <c r="AE66" s="167" t="str">
        <f>TEXT(VLOOKUP(A66, '10.30_일반경영'!$H$5:$N$110, 7, FALSE), "HH:MM")</f>
        <v>16:00</v>
      </c>
      <c r="AF66" s="188" t="str">
        <f t="shared" si="15"/>
        <v>16:05</v>
      </c>
      <c r="AG66" s="168" t="str" cm="1">
        <f t="array" ref="AG66">TEXT(MAX(VALUE(X66:Z66), VALUE(AB66:AF66)), "HH:MM")</f>
        <v>16:05</v>
      </c>
      <c r="AH66" s="161"/>
      <c r="AI66" s="151"/>
      <c r="AJ66" s="160"/>
    </row>
    <row r="67" spans="1:36" s="154" customFormat="1" ht="39.950000000000003" customHeight="1">
      <c r="A67" s="177" t="s">
        <v>748</v>
      </c>
      <c r="B67" s="177" t="s">
        <v>43</v>
      </c>
      <c r="C67" s="177" t="s">
        <v>748</v>
      </c>
      <c r="D67" s="178" t="s">
        <v>224</v>
      </c>
      <c r="E67" s="178"/>
      <c r="F67" s="178"/>
      <c r="G67" s="178"/>
      <c r="H67" s="165" t="s">
        <v>566</v>
      </c>
      <c r="I67" s="179" t="s">
        <v>561</v>
      </c>
      <c r="J67" s="179"/>
      <c r="K67" s="178"/>
      <c r="L67" s="178" t="s">
        <v>816</v>
      </c>
      <c r="M67" s="166" t="s">
        <v>884</v>
      </c>
      <c r="N67" s="204"/>
      <c r="O67" s="180"/>
      <c r="P67" s="180"/>
      <c r="Q67" s="180"/>
      <c r="R67" s="181" t="s">
        <v>893</v>
      </c>
      <c r="S67" s="183" t="str">
        <f>TEXT(T67-TIME(0, 5, 0), "HH:MM")</f>
        <v>15:05</v>
      </c>
      <c r="T67" s="183" t="str">
        <f>TEXT(VLOOKUP(C67, '10.30_일반경영'!$E$6:$N$99, 10, FALSE), "HH:MM")</f>
        <v>15:10</v>
      </c>
      <c r="U67" s="183" t="str">
        <f t="shared" si="11"/>
        <v>15:25</v>
      </c>
      <c r="V67" s="183" t="str">
        <f t="shared" si="12"/>
        <v>15:30</v>
      </c>
      <c r="W67" s="184" t="s">
        <v>979</v>
      </c>
      <c r="X67" s="207" t="str">
        <f t="shared" si="13"/>
        <v>15:30</v>
      </c>
      <c r="Y67" s="185" t="str">
        <f>TEXT(VLOOKUP(C67, '10.30_일반경영'!$F$6:$N$105, 9, FALSE), "HH:MM")</f>
        <v>15:30</v>
      </c>
      <c r="Z67" s="185" t="str">
        <f t="shared" si="14"/>
        <v>15:45</v>
      </c>
      <c r="AA67" s="186" t="s">
        <v>978</v>
      </c>
      <c r="AB67" s="207" t="s">
        <v>938</v>
      </c>
      <c r="AC67" s="168" t="s">
        <v>939</v>
      </c>
      <c r="AD67" s="168" t="s">
        <v>940</v>
      </c>
      <c r="AE67" s="167" t="str">
        <f>TEXT(VLOOKUP(A67, '10.30_일반경영'!$H$5:$N$110, 7, FALSE), "HH:MM")</f>
        <v>16:25</v>
      </c>
      <c r="AF67" s="188" t="str">
        <f t="shared" si="15"/>
        <v>16:30</v>
      </c>
      <c r="AG67" s="168" t="str" cm="1">
        <f t="array" ref="AG67">TEXT(MAX(VALUE(X67:Z67), VALUE(AB67:AF67)), "HH:MM")</f>
        <v>16:30</v>
      </c>
      <c r="AH67" s="161"/>
      <c r="AI67" s="151"/>
      <c r="AJ67" s="160"/>
    </row>
    <row r="68" spans="1:36" s="154" customFormat="1" ht="39.950000000000003" customHeight="1">
      <c r="A68" s="177" t="s">
        <v>749</v>
      </c>
      <c r="B68" s="177" t="s">
        <v>43</v>
      </c>
      <c r="C68" s="177" t="s">
        <v>749</v>
      </c>
      <c r="D68" s="178" t="s">
        <v>228</v>
      </c>
      <c r="E68" s="178"/>
      <c r="F68" s="178"/>
      <c r="G68" s="178"/>
      <c r="H68" s="165" t="s">
        <v>566</v>
      </c>
      <c r="I68" s="179" t="s">
        <v>561</v>
      </c>
      <c r="J68" s="179"/>
      <c r="K68" s="178"/>
      <c r="L68" s="178" t="s">
        <v>816</v>
      </c>
      <c r="M68" s="166" t="s">
        <v>884</v>
      </c>
      <c r="N68" s="205" t="s">
        <v>978</v>
      </c>
      <c r="O68" s="187" t="str">
        <f>AB68</f>
        <v>14:45</v>
      </c>
      <c r="P68" s="187" t="str">
        <f>AC68</f>
        <v>14:50</v>
      </c>
      <c r="Q68" s="187" t="str">
        <f>AD68</f>
        <v>15:10</v>
      </c>
      <c r="R68" s="181" t="s">
        <v>893</v>
      </c>
      <c r="S68" s="187" t="str">
        <f>Q68</f>
        <v>15:10</v>
      </c>
      <c r="T68" s="168" t="str">
        <f>TEXT(VLOOKUP(C68, '10.30_일반경영'!$E$6:$N$99, 10, FALSE), "HH:MM")</f>
        <v>15:30</v>
      </c>
      <c r="U68" s="183" t="str">
        <f t="shared" si="11"/>
        <v>15:45</v>
      </c>
      <c r="V68" s="183" t="str">
        <f t="shared" si="12"/>
        <v>15:50</v>
      </c>
      <c r="W68" s="184" t="s">
        <v>979</v>
      </c>
      <c r="X68" s="207" t="str">
        <f t="shared" si="13"/>
        <v>15:50</v>
      </c>
      <c r="Y68" s="185" t="str">
        <f>TEXT(VLOOKUP(C68, '10.30_일반경영'!$F$6:$N$105, 9, FALSE), "HH:MM")</f>
        <v>15:50</v>
      </c>
      <c r="Z68" s="185" t="str">
        <f t="shared" si="14"/>
        <v>16:05</v>
      </c>
      <c r="AA68" s="189"/>
      <c r="AB68" s="190" t="s">
        <v>926</v>
      </c>
      <c r="AC68" s="191" t="s">
        <v>941</v>
      </c>
      <c r="AD68" s="191" t="s">
        <v>942</v>
      </c>
      <c r="AE68" s="167" t="str">
        <f>TEXT(VLOOKUP(A68, '10.30_일반경영'!$H$5:$N$110, 7, FALSE), "HH:MM")</f>
        <v>16:05</v>
      </c>
      <c r="AF68" s="188" t="str">
        <f t="shared" si="15"/>
        <v>16:10</v>
      </c>
      <c r="AG68" s="168" t="str" cm="1">
        <f t="array" ref="AG68">TEXT(MAX(VALUE(X68:AF68)), "HH:MM")</f>
        <v>16:10</v>
      </c>
      <c r="AH68" s="159"/>
      <c r="AI68" s="151"/>
      <c r="AJ68" s="160"/>
    </row>
    <row r="69" spans="1:36" s="154" customFormat="1" ht="39.950000000000003" customHeight="1">
      <c r="A69" s="177" t="s">
        <v>750</v>
      </c>
      <c r="B69" s="177" t="s">
        <v>48</v>
      </c>
      <c r="C69" s="177" t="s">
        <v>750</v>
      </c>
      <c r="D69" s="178" t="s">
        <v>400</v>
      </c>
      <c r="E69" s="178"/>
      <c r="F69" s="178"/>
      <c r="G69" s="178"/>
      <c r="H69" s="165" t="s">
        <v>566</v>
      </c>
      <c r="I69" s="179" t="s">
        <v>561</v>
      </c>
      <c r="J69" s="179"/>
      <c r="K69" s="178"/>
      <c r="L69" s="178" t="s">
        <v>817</v>
      </c>
      <c r="M69" s="166" t="s">
        <v>884</v>
      </c>
      <c r="N69" s="204"/>
      <c r="O69" s="180"/>
      <c r="P69" s="180"/>
      <c r="Q69" s="180"/>
      <c r="R69" s="173" t="s">
        <v>892</v>
      </c>
      <c r="S69" s="165" t="str">
        <f>TEXT(T69-TIME(0, 5, 0), "HH:MM")</f>
        <v>14:25</v>
      </c>
      <c r="T69" s="165" t="str">
        <f>TEXT(VLOOKUP(C69, '10.30_일반경영'!$J$6:$N$90, 5, FALSE), "HH:MM")</f>
        <v>14:30</v>
      </c>
      <c r="U69" s="165" t="str">
        <f t="shared" si="11"/>
        <v>14:45</v>
      </c>
      <c r="V69" s="165" t="str">
        <f t="shared" si="12"/>
        <v>14:50</v>
      </c>
      <c r="W69" s="174" t="s">
        <v>980</v>
      </c>
      <c r="X69" s="208" t="str">
        <f t="shared" si="13"/>
        <v>14:50</v>
      </c>
      <c r="Y69" s="166" t="str">
        <f>TEXT(VLOOKUP(C69, '10.30_일반경영'!$K$5:$N$94, 4, FALSE), "HH:MM")</f>
        <v>14:50</v>
      </c>
      <c r="Z69" s="166" t="str">
        <f t="shared" si="14"/>
        <v>15:05</v>
      </c>
      <c r="AA69" s="193" t="s">
        <v>981</v>
      </c>
      <c r="AB69" s="208" t="s">
        <v>932</v>
      </c>
      <c r="AC69" s="164" t="s">
        <v>933</v>
      </c>
      <c r="AD69" s="164" t="s">
        <v>934</v>
      </c>
      <c r="AE69" s="167" t="str">
        <f>TEXT(VLOOKUP(A69, '10.30_일반경영'!$M$5:$N$95, 2, FALSE), "HH:MM")</f>
        <v>15:35</v>
      </c>
      <c r="AF69" s="188" t="str">
        <f t="shared" si="15"/>
        <v>15:40</v>
      </c>
      <c r="AG69" s="168" t="str" cm="1">
        <f t="array" ref="AG69">TEXT(MAX(VALUE(X69:Z69), VALUE(AB69:AF69)), "HH:MM")</f>
        <v>15:40</v>
      </c>
      <c r="AH69" s="159"/>
      <c r="AI69" s="151"/>
      <c r="AJ69" s="160"/>
    </row>
    <row r="70" spans="1:36" s="154" customFormat="1" ht="39.950000000000003" customHeight="1">
      <c r="A70" s="177" t="s">
        <v>751</v>
      </c>
      <c r="B70" s="177" t="s">
        <v>48</v>
      </c>
      <c r="C70" s="177" t="s">
        <v>751</v>
      </c>
      <c r="D70" s="178" t="s">
        <v>404</v>
      </c>
      <c r="E70" s="178"/>
      <c r="F70" s="178"/>
      <c r="G70" s="178"/>
      <c r="H70" s="165" t="s">
        <v>566</v>
      </c>
      <c r="I70" s="179" t="s">
        <v>561</v>
      </c>
      <c r="J70" s="179"/>
      <c r="K70" s="178"/>
      <c r="L70" s="178" t="s">
        <v>817</v>
      </c>
      <c r="M70" s="166" t="s">
        <v>884</v>
      </c>
      <c r="N70" s="204"/>
      <c r="O70" s="180"/>
      <c r="P70" s="180"/>
      <c r="Q70" s="180"/>
      <c r="R70" s="173" t="s">
        <v>892</v>
      </c>
      <c r="S70" s="165" t="str">
        <f>TEXT(T70-TIME(0, 5, 0), "HH:MM")</f>
        <v>14:45</v>
      </c>
      <c r="T70" s="165" t="str">
        <f>TEXT(VLOOKUP(C70, '10.30_일반경영'!$J$6:$N$90, 5, FALSE), "HH:MM")</f>
        <v>14:50</v>
      </c>
      <c r="U70" s="165" t="str">
        <f t="shared" si="11"/>
        <v>15:05</v>
      </c>
      <c r="V70" s="165" t="str">
        <f t="shared" si="12"/>
        <v>15:10</v>
      </c>
      <c r="W70" s="174" t="s">
        <v>980</v>
      </c>
      <c r="X70" s="208" t="str">
        <f t="shared" si="13"/>
        <v>15:10</v>
      </c>
      <c r="Y70" s="166" t="str">
        <f>TEXT(VLOOKUP(C70, '10.30_일반경영'!$K$5:$N$94, 4, FALSE), "HH:MM")</f>
        <v>15:10</v>
      </c>
      <c r="Z70" s="166" t="str">
        <f t="shared" si="14"/>
        <v>15:25</v>
      </c>
      <c r="AA70" s="193" t="s">
        <v>981</v>
      </c>
      <c r="AB70" s="208" t="s">
        <v>935</v>
      </c>
      <c r="AC70" s="164" t="s">
        <v>936</v>
      </c>
      <c r="AD70" s="164" t="s">
        <v>937</v>
      </c>
      <c r="AE70" s="167" t="str">
        <f>TEXT(VLOOKUP(A70, '10.30_일반경영'!$M$5:$N$95, 2, FALSE), "HH:MM")</f>
        <v>16:00</v>
      </c>
      <c r="AF70" s="188" t="str">
        <f t="shared" si="15"/>
        <v>16:05</v>
      </c>
      <c r="AG70" s="168" t="str" cm="1">
        <f t="array" ref="AG70">TEXT(MAX(VALUE(X70:Z70), VALUE(AB70:AF70)), "HH:MM")</f>
        <v>16:05</v>
      </c>
      <c r="AH70" s="159"/>
      <c r="AI70" s="151"/>
      <c r="AJ70" s="160"/>
    </row>
    <row r="71" spans="1:36" s="154" customFormat="1" ht="39.950000000000003" customHeight="1">
      <c r="A71" s="177" t="s">
        <v>752</v>
      </c>
      <c r="B71" s="177" t="s">
        <v>48</v>
      </c>
      <c r="C71" s="177" t="s">
        <v>752</v>
      </c>
      <c r="D71" s="178" t="s">
        <v>408</v>
      </c>
      <c r="E71" s="178"/>
      <c r="F71" s="178"/>
      <c r="G71" s="178"/>
      <c r="H71" s="165" t="s">
        <v>566</v>
      </c>
      <c r="I71" s="179" t="s">
        <v>561</v>
      </c>
      <c r="J71" s="179"/>
      <c r="K71" s="178"/>
      <c r="L71" s="178" t="s">
        <v>817</v>
      </c>
      <c r="M71" s="166" t="s">
        <v>884</v>
      </c>
      <c r="N71" s="204"/>
      <c r="O71" s="180"/>
      <c r="P71" s="180"/>
      <c r="Q71" s="180"/>
      <c r="R71" s="173" t="s">
        <v>892</v>
      </c>
      <c r="S71" s="165" t="str">
        <f>TEXT(T71-TIME(0, 5, 0), "HH:MM")</f>
        <v>15:05</v>
      </c>
      <c r="T71" s="165" t="str">
        <f>TEXT(VLOOKUP(C71, '10.30_일반경영'!$J$6:$N$90, 5, FALSE), "HH:MM")</f>
        <v>15:10</v>
      </c>
      <c r="U71" s="165" t="str">
        <f t="shared" si="11"/>
        <v>15:25</v>
      </c>
      <c r="V71" s="165" t="str">
        <f t="shared" si="12"/>
        <v>15:30</v>
      </c>
      <c r="W71" s="174" t="s">
        <v>980</v>
      </c>
      <c r="X71" s="208" t="str">
        <f t="shared" si="13"/>
        <v>15:30</v>
      </c>
      <c r="Y71" s="166" t="str">
        <f>TEXT(VLOOKUP(C71, '10.30_일반경영'!$K$5:$N$94, 4, FALSE), "HH:MM")</f>
        <v>15:30</v>
      </c>
      <c r="Z71" s="166" t="str">
        <f t="shared" si="14"/>
        <v>15:45</v>
      </c>
      <c r="AA71" s="193" t="s">
        <v>981</v>
      </c>
      <c r="AB71" s="208" t="s">
        <v>938</v>
      </c>
      <c r="AC71" s="164" t="s">
        <v>939</v>
      </c>
      <c r="AD71" s="164" t="s">
        <v>940</v>
      </c>
      <c r="AE71" s="167" t="str">
        <f>TEXT(VLOOKUP(A71, '10.30_일반경영'!$M$5:$N$95, 2, FALSE), "HH:MM")</f>
        <v>16:25</v>
      </c>
      <c r="AF71" s="188" t="str">
        <f t="shared" si="15"/>
        <v>16:30</v>
      </c>
      <c r="AG71" s="168" t="str" cm="1">
        <f t="array" ref="AG71">TEXT(MAX(VALUE(X71:Z71), VALUE(AB71:AF71)), "HH:MM")</f>
        <v>16:30</v>
      </c>
      <c r="AH71" s="159"/>
      <c r="AI71" s="151"/>
      <c r="AJ71" s="160"/>
    </row>
    <row r="72" spans="1:36" s="154" customFormat="1" ht="39.950000000000003" customHeight="1">
      <c r="A72" s="177" t="s">
        <v>753</v>
      </c>
      <c r="B72" s="177" t="s">
        <v>48</v>
      </c>
      <c r="C72" s="177" t="s">
        <v>753</v>
      </c>
      <c r="D72" s="178" t="s">
        <v>412</v>
      </c>
      <c r="E72" s="178"/>
      <c r="F72" s="178"/>
      <c r="G72" s="178"/>
      <c r="H72" s="165" t="s">
        <v>566</v>
      </c>
      <c r="I72" s="179" t="s">
        <v>561</v>
      </c>
      <c r="J72" s="179"/>
      <c r="K72" s="178"/>
      <c r="L72" s="178" t="s">
        <v>817</v>
      </c>
      <c r="M72" s="166" t="s">
        <v>884</v>
      </c>
      <c r="N72" s="175" t="s">
        <v>981</v>
      </c>
      <c r="O72" s="194" t="str">
        <f>AB72</f>
        <v>14:45</v>
      </c>
      <c r="P72" s="194" t="str">
        <f>AC72</f>
        <v>14:50</v>
      </c>
      <c r="Q72" s="194" t="str">
        <f>AD72</f>
        <v>15:10</v>
      </c>
      <c r="R72" s="173" t="s">
        <v>892</v>
      </c>
      <c r="S72" s="194" t="str">
        <f>Q72</f>
        <v>15:10</v>
      </c>
      <c r="T72" s="164" t="str">
        <f>TEXT(VLOOKUP(C72, '10.30_일반경영'!$J$6:$N$90, 5, FALSE), "HH:MM")</f>
        <v>15:30</v>
      </c>
      <c r="U72" s="165" t="str">
        <f t="shared" si="11"/>
        <v>15:45</v>
      </c>
      <c r="V72" s="165" t="str">
        <f t="shared" si="12"/>
        <v>15:50</v>
      </c>
      <c r="W72" s="174" t="s">
        <v>980</v>
      </c>
      <c r="X72" s="208" t="str">
        <f t="shared" si="13"/>
        <v>15:50</v>
      </c>
      <c r="Y72" s="166" t="str">
        <f>TEXT(VLOOKUP(C72, '10.30_일반경영'!$K$5:$N$94, 4, FALSE), "HH:MM")</f>
        <v>15:50</v>
      </c>
      <c r="Z72" s="166" t="str">
        <f t="shared" si="14"/>
        <v>16:05</v>
      </c>
      <c r="AA72" s="189"/>
      <c r="AB72" s="190" t="s">
        <v>926</v>
      </c>
      <c r="AC72" s="191" t="s">
        <v>941</v>
      </c>
      <c r="AD72" s="191" t="s">
        <v>942</v>
      </c>
      <c r="AE72" s="167" t="str">
        <f>TEXT(VLOOKUP(A72, '10.30_일반경영'!$M$5:$N$95, 2, FALSE), "HH:MM")</f>
        <v>16:05</v>
      </c>
      <c r="AF72" s="188" t="str">
        <f t="shared" si="15"/>
        <v>16:10</v>
      </c>
      <c r="AG72" s="168" t="str" cm="1">
        <f t="array" ref="AG72">TEXT(MAX(VALUE(X72:AF72)), "HH:MM")</f>
        <v>16:10</v>
      </c>
      <c r="AH72" s="159"/>
      <c r="AI72" s="151"/>
      <c r="AJ72" s="160"/>
    </row>
    <row r="73" spans="1:36" s="154" customFormat="1" ht="39.950000000000003" customHeight="1">
      <c r="A73" s="177" t="s">
        <v>754</v>
      </c>
      <c r="B73" s="177" t="s">
        <v>43</v>
      </c>
      <c r="C73" s="177" t="s">
        <v>754</v>
      </c>
      <c r="D73" s="178" t="s">
        <v>232</v>
      </c>
      <c r="E73" s="178"/>
      <c r="F73" s="178"/>
      <c r="G73" s="178"/>
      <c r="H73" s="165" t="s">
        <v>566</v>
      </c>
      <c r="I73" s="179" t="s">
        <v>562</v>
      </c>
      <c r="J73" s="179"/>
      <c r="K73" s="178"/>
      <c r="L73" s="178" t="s">
        <v>816</v>
      </c>
      <c r="M73" s="164" t="s">
        <v>886</v>
      </c>
      <c r="N73" s="204"/>
      <c r="O73" s="180"/>
      <c r="P73" s="180"/>
      <c r="Q73" s="180"/>
      <c r="R73" s="181" t="s">
        <v>893</v>
      </c>
      <c r="S73" s="183" t="str">
        <f t="shared" ref="S73:S79" si="20">TEXT(T73-TIME(0, 5, 0), "HH:MM")</f>
        <v>15:45</v>
      </c>
      <c r="T73" s="183" t="str">
        <f>TEXT(VLOOKUP(C73, '10.30_일반경영'!$E$6:$N$99, 10, FALSE), "HH:MM")</f>
        <v>15:50</v>
      </c>
      <c r="U73" s="183" t="str">
        <f t="shared" si="11"/>
        <v>16:05</v>
      </c>
      <c r="V73" s="183" t="str">
        <f t="shared" si="12"/>
        <v>16:10</v>
      </c>
      <c r="W73" s="184" t="s">
        <v>979</v>
      </c>
      <c r="X73" s="207" t="str">
        <f t="shared" si="13"/>
        <v>16:10</v>
      </c>
      <c r="Y73" s="185" t="str">
        <f>TEXT(VLOOKUP(C73, '10.30_일반경영'!$F$6:$N$105, 9, FALSE), "HH:MM")</f>
        <v>16:10</v>
      </c>
      <c r="Z73" s="185" t="str">
        <f t="shared" si="14"/>
        <v>16:25</v>
      </c>
      <c r="AA73" s="186" t="s">
        <v>978</v>
      </c>
      <c r="AB73" s="207" t="s">
        <v>940</v>
      </c>
      <c r="AC73" s="168" t="s">
        <v>971</v>
      </c>
      <c r="AD73" s="168" t="s">
        <v>961</v>
      </c>
      <c r="AE73" s="167" t="str">
        <f>TEXT(VLOOKUP(A73, '10.30_일반경영'!$H$5:$N$110, 7, FALSE), "HH:MM")</f>
        <v>16:50</v>
      </c>
      <c r="AF73" s="188" t="str">
        <f t="shared" si="15"/>
        <v>16:55</v>
      </c>
      <c r="AG73" s="168" t="str" cm="1">
        <f t="array" ref="AG73">TEXT(MAX(VALUE(X73:Z73), VALUE(AB73:AF73)), "HH:MM")</f>
        <v>16:55</v>
      </c>
      <c r="AH73" s="159"/>
      <c r="AI73" s="151"/>
      <c r="AJ73" s="160"/>
    </row>
    <row r="74" spans="1:36" s="154" customFormat="1" ht="39.950000000000003" customHeight="1">
      <c r="A74" s="177" t="s">
        <v>755</v>
      </c>
      <c r="B74" s="177" t="s">
        <v>43</v>
      </c>
      <c r="C74" s="177" t="s">
        <v>755</v>
      </c>
      <c r="D74" s="178" t="s">
        <v>236</v>
      </c>
      <c r="E74" s="178"/>
      <c r="F74" s="178"/>
      <c r="G74" s="178"/>
      <c r="H74" s="165" t="s">
        <v>566</v>
      </c>
      <c r="I74" s="179" t="s">
        <v>562</v>
      </c>
      <c r="J74" s="179"/>
      <c r="K74" s="178"/>
      <c r="L74" s="178" t="s">
        <v>816</v>
      </c>
      <c r="M74" s="164" t="s">
        <v>886</v>
      </c>
      <c r="N74" s="204"/>
      <c r="O74" s="180"/>
      <c r="P74" s="180"/>
      <c r="Q74" s="180"/>
      <c r="R74" s="181" t="s">
        <v>893</v>
      </c>
      <c r="S74" s="183" t="str">
        <f t="shared" si="20"/>
        <v>16:05</v>
      </c>
      <c r="T74" s="183" t="str">
        <f>TEXT(VLOOKUP(C74, '10.30_일반경영'!$E$6:$N$99, 10, FALSE), "HH:MM")</f>
        <v>16:10</v>
      </c>
      <c r="U74" s="183" t="str">
        <f t="shared" si="11"/>
        <v>16:25</v>
      </c>
      <c r="V74" s="183" t="str">
        <f t="shared" si="12"/>
        <v>16:30</v>
      </c>
      <c r="W74" s="184" t="s">
        <v>979</v>
      </c>
      <c r="X74" s="207" t="str">
        <f t="shared" si="13"/>
        <v>16:30</v>
      </c>
      <c r="Y74" s="185" t="str">
        <f>TEXT(VLOOKUP(C74, '10.30_일반경영'!$F$6:$N$105, 9, FALSE), "HH:MM")</f>
        <v>16:30</v>
      </c>
      <c r="Z74" s="185" t="str">
        <f t="shared" si="14"/>
        <v>16:45</v>
      </c>
      <c r="AA74" s="186" t="s">
        <v>978</v>
      </c>
      <c r="AB74" s="207" t="s">
        <v>959</v>
      </c>
      <c r="AC74" s="168" t="s">
        <v>972</v>
      </c>
      <c r="AD74" s="168" t="s">
        <v>963</v>
      </c>
      <c r="AE74" s="167" t="str">
        <f>TEXT(VLOOKUP(A74, '10.30_일반경영'!$H$5:$N$110, 7, FALSE), "HH:MM")</f>
        <v>17:15</v>
      </c>
      <c r="AF74" s="188" t="str">
        <f t="shared" si="15"/>
        <v>17:20</v>
      </c>
      <c r="AG74" s="168" t="str" cm="1">
        <f t="array" ref="AG74">TEXT(MAX(VALUE(X74:Z74), VALUE(AB74:AF74)), "HH:MM")</f>
        <v>17:20</v>
      </c>
      <c r="AH74" s="159"/>
      <c r="AI74" s="151"/>
      <c r="AJ74" s="160"/>
    </row>
    <row r="75" spans="1:36" s="154" customFormat="1" ht="39.950000000000003" customHeight="1">
      <c r="A75" s="177" t="s">
        <v>756</v>
      </c>
      <c r="B75" s="177" t="s">
        <v>43</v>
      </c>
      <c r="C75" s="177" t="s">
        <v>756</v>
      </c>
      <c r="D75" s="178" t="s">
        <v>240</v>
      </c>
      <c r="E75" s="178"/>
      <c r="F75" s="178"/>
      <c r="G75" s="178"/>
      <c r="H75" s="165" t="s">
        <v>566</v>
      </c>
      <c r="I75" s="179" t="s">
        <v>562</v>
      </c>
      <c r="J75" s="179"/>
      <c r="K75" s="178"/>
      <c r="L75" s="178" t="s">
        <v>816</v>
      </c>
      <c r="M75" s="164" t="s">
        <v>886</v>
      </c>
      <c r="N75" s="204"/>
      <c r="O75" s="180"/>
      <c r="P75" s="180"/>
      <c r="Q75" s="180"/>
      <c r="R75" s="181" t="s">
        <v>893</v>
      </c>
      <c r="S75" s="183" t="str">
        <f t="shared" si="20"/>
        <v>16:25</v>
      </c>
      <c r="T75" s="183" t="str">
        <f>TEXT(VLOOKUP(C75, '10.30_일반경영'!$E$6:$N$99, 10, FALSE), "HH:MM")</f>
        <v>16:30</v>
      </c>
      <c r="U75" s="183" t="str">
        <f t="shared" si="11"/>
        <v>16:45</v>
      </c>
      <c r="V75" s="183" t="str">
        <f t="shared" si="12"/>
        <v>16:50</v>
      </c>
      <c r="W75" s="184" t="s">
        <v>979</v>
      </c>
      <c r="X75" s="207" t="str">
        <f t="shared" si="13"/>
        <v>16:50</v>
      </c>
      <c r="Y75" s="185" t="str">
        <f>TEXT(VLOOKUP(C75, '10.30_일반경영'!$F$6:$N$105, 9, FALSE), "HH:MM")</f>
        <v>16:50</v>
      </c>
      <c r="Z75" s="185" t="str">
        <f t="shared" si="14"/>
        <v>17:05</v>
      </c>
      <c r="AA75" s="186" t="s">
        <v>978</v>
      </c>
      <c r="AB75" s="207" t="s">
        <v>960</v>
      </c>
      <c r="AC75" s="168" t="s">
        <v>973</v>
      </c>
      <c r="AD75" s="168" t="s">
        <v>974</v>
      </c>
      <c r="AE75" s="167" t="str">
        <f>TEXT(VLOOKUP(A75, '10.30_일반경영'!$H$5:$N$110, 7, FALSE), "HH:MM")</f>
        <v>17:40</v>
      </c>
      <c r="AF75" s="188" t="str">
        <f t="shared" si="15"/>
        <v>17:45</v>
      </c>
      <c r="AG75" s="168" t="str" cm="1">
        <f t="array" ref="AG75">TEXT(MAX(VALUE(X75:Z75), VALUE(AB75:AF75)), "HH:MM")</f>
        <v>17:45</v>
      </c>
      <c r="AH75" s="159"/>
      <c r="AI75" s="151"/>
      <c r="AJ75" s="160"/>
    </row>
    <row r="76" spans="1:36" s="154" customFormat="1" ht="45" customHeight="1">
      <c r="A76" s="177" t="s">
        <v>762</v>
      </c>
      <c r="B76" s="177" t="s">
        <v>48</v>
      </c>
      <c r="C76" s="177" t="s">
        <v>762</v>
      </c>
      <c r="D76" s="178" t="s">
        <v>292</v>
      </c>
      <c r="E76" s="178"/>
      <c r="F76" s="178"/>
      <c r="G76" s="178"/>
      <c r="H76" s="200" t="s">
        <v>567</v>
      </c>
      <c r="I76" s="179" t="s">
        <v>554</v>
      </c>
      <c r="J76" s="179"/>
      <c r="K76" s="178"/>
      <c r="L76" s="178" t="s">
        <v>817</v>
      </c>
      <c r="M76" s="178"/>
      <c r="N76" s="204"/>
      <c r="O76" s="180"/>
      <c r="P76" s="180"/>
      <c r="Q76" s="180"/>
      <c r="R76" s="173" t="s">
        <v>892</v>
      </c>
      <c r="S76" s="165" t="str">
        <f t="shared" si="20"/>
        <v>09:20</v>
      </c>
      <c r="T76" s="356">
        <v>0.3923611111111111</v>
      </c>
      <c r="U76" s="165" t="str">
        <f t="shared" ref="U76:U107" si="21">TEXT(T76+TIME(0, 15, 0), "HH:MM")</f>
        <v>09:40</v>
      </c>
      <c r="V76" s="356">
        <v>9</v>
      </c>
      <c r="W76" s="174" t="s">
        <v>980</v>
      </c>
      <c r="X76" s="208" t="str">
        <f t="shared" ref="X76:X107" si="22">TEXT(U76+TIME(0, 5, 0), "HH:MM")</f>
        <v>09:45</v>
      </c>
      <c r="Y76" s="166" t="str">
        <f>TEXT(VLOOKUP(C76, '10.31_일반경제'!$K$5:$N$97, 4, FALSE), "HH:MM")</f>
        <v>09:40</v>
      </c>
      <c r="Z76" s="166" t="str">
        <f t="shared" ref="Z76:Z107" si="23">TEXT(Y76+TIME(0, 15, 0), "HH:MM")</f>
        <v>09:55</v>
      </c>
      <c r="AA76" s="193" t="s">
        <v>981</v>
      </c>
      <c r="AB76" s="208" t="s">
        <v>902</v>
      </c>
      <c r="AC76" s="164" t="s">
        <v>903</v>
      </c>
      <c r="AD76" s="164" t="s">
        <v>904</v>
      </c>
      <c r="AE76" s="167" t="str">
        <f>TEXT(VLOOKUP(A76, '10.31_일반경제'!$M$5:$N$95, 2, FALSE), "HH:MM")</f>
        <v>10:35</v>
      </c>
      <c r="AF76" s="188" t="str">
        <f t="shared" ref="AF76:AF107" si="24">TEXT(AE76+TIME(0, 5, 0), "HH:MM")</f>
        <v>10:40</v>
      </c>
      <c r="AG76" s="168" t="str" cm="1">
        <f t="array" ref="AG76">TEXT(MAX(VALUE(X76:Z76), VALUE(AB76:AF76)), "HH:MM")</f>
        <v>10:40</v>
      </c>
      <c r="AH76" s="159"/>
      <c r="AI76" s="151"/>
      <c r="AJ76" s="160"/>
    </row>
    <row r="77" spans="1:36" s="154" customFormat="1" ht="45" customHeight="1">
      <c r="A77" s="177" t="s">
        <v>757</v>
      </c>
      <c r="B77" s="177" t="s">
        <v>43</v>
      </c>
      <c r="C77" s="177" t="s">
        <v>757</v>
      </c>
      <c r="D77" s="178" t="s">
        <v>104</v>
      </c>
      <c r="E77" s="178"/>
      <c r="F77" s="178"/>
      <c r="G77" s="178"/>
      <c r="H77" s="200" t="s">
        <v>567</v>
      </c>
      <c r="I77" s="179" t="s">
        <v>554</v>
      </c>
      <c r="J77" s="179"/>
      <c r="K77" s="178"/>
      <c r="L77" s="178" t="s">
        <v>816</v>
      </c>
      <c r="M77" s="178"/>
      <c r="N77" s="204"/>
      <c r="O77" s="180"/>
      <c r="P77" s="180"/>
      <c r="Q77" s="180"/>
      <c r="R77" s="181" t="s">
        <v>893</v>
      </c>
      <c r="S77" s="183" t="str">
        <f t="shared" si="20"/>
        <v>08:55</v>
      </c>
      <c r="T77" s="183" t="str">
        <f>TEXT(VLOOKUP(C77, '10.31_일반경제'!$E$6:$N$98, 10, FALSE), "HH:MM")</f>
        <v>09:00</v>
      </c>
      <c r="U77" s="183" t="str">
        <f t="shared" si="21"/>
        <v>09:15</v>
      </c>
      <c r="V77" s="183" t="str">
        <f>TEXT(U77+TIME(0, 5, 0), "HH:MM")</f>
        <v>09:20</v>
      </c>
      <c r="W77" s="184" t="s">
        <v>979</v>
      </c>
      <c r="X77" s="207" t="str">
        <f t="shared" si="22"/>
        <v>09:20</v>
      </c>
      <c r="Y77" s="185" t="str">
        <f>TEXT(VLOOKUP(C77, '10.31_일반경제'!$F$6:$N$98, 9, FALSE), "HH:MM")</f>
        <v>09:20</v>
      </c>
      <c r="Z77" s="185" t="str">
        <f t="shared" si="23"/>
        <v>09:35</v>
      </c>
      <c r="AA77" s="186" t="s">
        <v>978</v>
      </c>
      <c r="AB77" s="207" t="s">
        <v>899</v>
      </c>
      <c r="AC77" s="168" t="s">
        <v>900</v>
      </c>
      <c r="AD77" s="168" t="s">
        <v>901</v>
      </c>
      <c r="AE77" s="167" t="str">
        <f>TEXT(VLOOKUP(A77, '10.31_일반경제'!$H$5:$N$97, 7, FALSE), "HH:MM")</f>
        <v>10:10</v>
      </c>
      <c r="AF77" s="188" t="str">
        <f t="shared" si="24"/>
        <v>10:15</v>
      </c>
      <c r="AG77" s="168" t="str" cm="1">
        <f t="array" ref="AG77">TEXT(MAX(VALUE(X77:Z77), VALUE(AB77:AF77)), "HH:MM")</f>
        <v>10:15</v>
      </c>
      <c r="AH77" s="159"/>
      <c r="AI77" s="151"/>
      <c r="AJ77" s="160"/>
    </row>
    <row r="78" spans="1:36" s="154" customFormat="1" ht="45" customHeight="1">
      <c r="A78" s="177" t="s">
        <v>761</v>
      </c>
      <c r="B78" s="177" t="s">
        <v>48</v>
      </c>
      <c r="C78" s="177" t="s">
        <v>761</v>
      </c>
      <c r="D78" s="178" t="s">
        <v>288</v>
      </c>
      <c r="E78" s="178"/>
      <c r="F78" s="178"/>
      <c r="G78" s="178"/>
      <c r="H78" s="200" t="s">
        <v>567</v>
      </c>
      <c r="I78" s="179" t="s">
        <v>554</v>
      </c>
      <c r="J78" s="179"/>
      <c r="K78" s="178"/>
      <c r="L78" s="178" t="s">
        <v>817</v>
      </c>
      <c r="M78" s="178"/>
      <c r="N78" s="204"/>
      <c r="O78" s="180"/>
      <c r="P78" s="180"/>
      <c r="Q78" s="180"/>
      <c r="R78" s="173" t="s">
        <v>892</v>
      </c>
      <c r="S78" s="165" t="str">
        <f t="shared" si="20"/>
        <v>08:55</v>
      </c>
      <c r="T78" s="165" t="str">
        <f>TEXT(VLOOKUP(C78, '10.31_일반경제'!$J$6:$N$90, 5, FALSE), "HH:MM")</f>
        <v>09:00</v>
      </c>
      <c r="U78" s="165" t="str">
        <f t="shared" si="21"/>
        <v>09:15</v>
      </c>
      <c r="V78" s="356">
        <v>0.3923611111111111</v>
      </c>
      <c r="W78" s="174" t="s">
        <v>980</v>
      </c>
      <c r="X78" s="208" t="str">
        <f t="shared" si="22"/>
        <v>09:20</v>
      </c>
      <c r="Y78" s="166" t="str">
        <f>TEXT(VLOOKUP(C78, '10.31_일반경제'!$K$5:$N$97, 4, FALSE), "HH:MM")</f>
        <v>09:20</v>
      </c>
      <c r="Z78" s="166" t="str">
        <f t="shared" si="23"/>
        <v>09:35</v>
      </c>
      <c r="AA78" s="193" t="s">
        <v>981</v>
      </c>
      <c r="AB78" s="208" t="s">
        <v>899</v>
      </c>
      <c r="AC78" s="164" t="s">
        <v>900</v>
      </c>
      <c r="AD78" s="164" t="s">
        <v>901</v>
      </c>
      <c r="AE78" s="167" t="str">
        <f>TEXT(VLOOKUP(A78, '10.31_일반경제'!$M$5:$N$95, 2, FALSE), "HH:MM")</f>
        <v>10:10</v>
      </c>
      <c r="AF78" s="188" t="str">
        <f t="shared" si="24"/>
        <v>10:15</v>
      </c>
      <c r="AG78" s="168" t="str" cm="1">
        <f t="array" ref="AG78">TEXT(MAX(VALUE(X78:Z78), VALUE(AB78:AF78)), "HH:MM")</f>
        <v>10:15</v>
      </c>
      <c r="AH78" s="159"/>
      <c r="AI78" s="151"/>
      <c r="AJ78" s="160"/>
    </row>
    <row r="79" spans="1:36" s="154" customFormat="1" ht="45" customHeight="1">
      <c r="A79" s="177" t="s">
        <v>758</v>
      </c>
      <c r="B79" s="177" t="s">
        <v>64</v>
      </c>
      <c r="C79" s="177" t="s">
        <v>758</v>
      </c>
      <c r="D79" s="178" t="s">
        <v>108</v>
      </c>
      <c r="E79" s="178"/>
      <c r="F79" s="178"/>
      <c r="G79" s="178"/>
      <c r="H79" s="200" t="s">
        <v>567</v>
      </c>
      <c r="I79" s="179" t="s">
        <v>554</v>
      </c>
      <c r="J79" s="179"/>
      <c r="K79" s="178"/>
      <c r="L79" s="178" t="s">
        <v>816</v>
      </c>
      <c r="M79" s="178"/>
      <c r="N79" s="204"/>
      <c r="O79" s="180"/>
      <c r="P79" s="180"/>
      <c r="Q79" s="180"/>
      <c r="R79" s="181" t="s">
        <v>893</v>
      </c>
      <c r="S79" s="183" t="str">
        <f t="shared" si="20"/>
        <v>09:15</v>
      </c>
      <c r="T79" s="183" t="str">
        <f>TEXT(VLOOKUP(C79, '10.31_일반경제'!$E$6:$N$98, 10, FALSE), "HH:MM")</f>
        <v>09:20</v>
      </c>
      <c r="U79" s="183" t="str">
        <f t="shared" si="21"/>
        <v>09:35</v>
      </c>
      <c r="V79" s="183" t="str">
        <f t="shared" ref="V79:V107" si="25">TEXT(U79+TIME(0, 5, 0), "HH:MM")</f>
        <v>09:40</v>
      </c>
      <c r="W79" s="184" t="s">
        <v>979</v>
      </c>
      <c r="X79" s="207" t="str">
        <f t="shared" si="22"/>
        <v>09:40</v>
      </c>
      <c r="Y79" s="185" t="str">
        <f>TEXT(VLOOKUP(C79, '10.31_일반경제'!$F$6:$N$98, 9, FALSE), "HH:MM")</f>
        <v>09:40</v>
      </c>
      <c r="Z79" s="185" t="str">
        <f t="shared" si="23"/>
        <v>09:55</v>
      </c>
      <c r="AA79" s="186" t="s">
        <v>978</v>
      </c>
      <c r="AB79" s="207" t="s">
        <v>902</v>
      </c>
      <c r="AC79" s="168" t="s">
        <v>903</v>
      </c>
      <c r="AD79" s="168" t="s">
        <v>904</v>
      </c>
      <c r="AE79" s="167" t="str">
        <f>TEXT(VLOOKUP(A79, '10.31_일반경제'!$H$5:$N$97, 7, FALSE), "HH:MM")</f>
        <v>10:35</v>
      </c>
      <c r="AF79" s="188" t="str">
        <f t="shared" si="24"/>
        <v>10:40</v>
      </c>
      <c r="AG79" s="168" t="str" cm="1">
        <f t="array" ref="AG79">TEXT(MAX(VALUE(X79:Z79), VALUE(AB79:AF79)), "HH:MM")</f>
        <v>10:40</v>
      </c>
      <c r="AH79" s="159"/>
      <c r="AI79" s="151"/>
      <c r="AJ79" s="160"/>
    </row>
    <row r="80" spans="1:36" s="154" customFormat="1" ht="45" customHeight="1">
      <c r="A80" s="177" t="s">
        <v>759</v>
      </c>
      <c r="B80" s="177" t="s">
        <v>43</v>
      </c>
      <c r="C80" s="177" t="s">
        <v>759</v>
      </c>
      <c r="D80" s="178" t="s">
        <v>112</v>
      </c>
      <c r="E80" s="178"/>
      <c r="F80" s="178"/>
      <c r="G80" s="178"/>
      <c r="H80" s="200" t="s">
        <v>567</v>
      </c>
      <c r="I80" s="179" t="s">
        <v>554</v>
      </c>
      <c r="J80" s="179"/>
      <c r="K80" s="178"/>
      <c r="L80" s="178" t="s">
        <v>816</v>
      </c>
      <c r="M80" s="178"/>
      <c r="N80" s="205" t="s">
        <v>978</v>
      </c>
      <c r="O80" s="187" t="str">
        <f t="shared" ref="O80:Q83" si="26">AB80</f>
        <v>08:55</v>
      </c>
      <c r="P80" s="187" t="str">
        <f t="shared" si="26"/>
        <v>09:00</v>
      </c>
      <c r="Q80" s="187" t="str">
        <f t="shared" si="26"/>
        <v>09:20</v>
      </c>
      <c r="R80" s="181" t="s">
        <v>893</v>
      </c>
      <c r="S80" s="187" t="str">
        <f>Q80</f>
        <v>09:20</v>
      </c>
      <c r="T80" s="168" t="str">
        <f>TEXT(VLOOKUP(C80, '10.31_일반경제'!$E$6:$N$98, 10, FALSE), "HH:MM")</f>
        <v>09:40</v>
      </c>
      <c r="U80" s="183" t="str">
        <f t="shared" si="21"/>
        <v>09:55</v>
      </c>
      <c r="V80" s="183" t="str">
        <f t="shared" si="25"/>
        <v>10:00</v>
      </c>
      <c r="W80" s="184" t="s">
        <v>979</v>
      </c>
      <c r="X80" s="207" t="str">
        <f t="shared" si="22"/>
        <v>10:00</v>
      </c>
      <c r="Y80" s="185" t="str">
        <f>TEXT(VLOOKUP(C80, '10.31_일반경제'!$F$6:$N$98, 9, FALSE), "HH:MM")</f>
        <v>10:00</v>
      </c>
      <c r="Z80" s="185" t="str">
        <f t="shared" si="23"/>
        <v>10:15</v>
      </c>
      <c r="AA80" s="189"/>
      <c r="AB80" s="190" t="s">
        <v>905</v>
      </c>
      <c r="AC80" s="191" t="s">
        <v>906</v>
      </c>
      <c r="AD80" s="191" t="s">
        <v>907</v>
      </c>
      <c r="AE80" s="167" t="str">
        <f>TEXT(VLOOKUP(A80, '10.31_일반경제'!$H$5:$N$97, 7, FALSE), "HH:MM")</f>
        <v>10:15</v>
      </c>
      <c r="AF80" s="188" t="str">
        <f t="shared" si="24"/>
        <v>10:20</v>
      </c>
      <c r="AG80" s="168" t="str" cm="1">
        <f t="array" ref="AG80">TEXT(MAX(VALUE(X80:AF80)), "HH:MM")</f>
        <v>10:20</v>
      </c>
      <c r="AH80" s="159"/>
      <c r="AI80" s="151"/>
      <c r="AJ80" s="160"/>
    </row>
    <row r="81" spans="1:36" s="154" customFormat="1" ht="45" customHeight="1">
      <c r="A81" s="177" t="s">
        <v>763</v>
      </c>
      <c r="B81" s="177" t="s">
        <v>48</v>
      </c>
      <c r="C81" s="177" t="s">
        <v>763</v>
      </c>
      <c r="D81" s="178" t="s">
        <v>296</v>
      </c>
      <c r="E81" s="178"/>
      <c r="F81" s="178"/>
      <c r="G81" s="178"/>
      <c r="H81" s="200" t="s">
        <v>567</v>
      </c>
      <c r="I81" s="179" t="s">
        <v>554</v>
      </c>
      <c r="J81" s="179"/>
      <c r="K81" s="178"/>
      <c r="L81" s="178" t="s">
        <v>817</v>
      </c>
      <c r="M81" s="178"/>
      <c r="N81" s="175" t="s">
        <v>981</v>
      </c>
      <c r="O81" s="194" t="str">
        <f t="shared" si="26"/>
        <v>08:55</v>
      </c>
      <c r="P81" s="194" t="str">
        <f t="shared" si="26"/>
        <v>09:00</v>
      </c>
      <c r="Q81" s="194" t="str">
        <f t="shared" si="26"/>
        <v>09:20</v>
      </c>
      <c r="R81" s="173" t="s">
        <v>892</v>
      </c>
      <c r="S81" s="165" t="str">
        <f>TEXT(T81-TIME(0, 5, 0), "HH:MM")</f>
        <v>09:35</v>
      </c>
      <c r="T81" s="165" t="str">
        <f>TEXT(VLOOKUP(C81, '10.31_일반경제'!$J$6:$N$90, 5, FALSE), "HH:MM")</f>
        <v>09:40</v>
      </c>
      <c r="U81" s="165" t="str">
        <f t="shared" si="21"/>
        <v>09:55</v>
      </c>
      <c r="V81" s="165" t="str">
        <f t="shared" si="25"/>
        <v>10:00</v>
      </c>
      <c r="W81" s="174" t="s">
        <v>980</v>
      </c>
      <c r="X81" s="208" t="str">
        <f t="shared" si="22"/>
        <v>10:00</v>
      </c>
      <c r="Y81" s="166" t="str">
        <f>TEXT(VLOOKUP(C81, '10.31_일반경제'!$K$5:$N$97, 4, FALSE), "HH:MM")</f>
        <v>10:00</v>
      </c>
      <c r="Z81" s="166" t="str">
        <f t="shared" si="23"/>
        <v>10:15</v>
      </c>
      <c r="AA81" s="189" t="s">
        <v>981</v>
      </c>
      <c r="AB81" s="190" t="s">
        <v>905</v>
      </c>
      <c r="AC81" s="191" t="s">
        <v>906</v>
      </c>
      <c r="AD81" s="191" t="s">
        <v>907</v>
      </c>
      <c r="AE81" s="167" t="str">
        <f>TEXT(VLOOKUP(A81, '10.31_일반경제'!$M$5:$N$95, 2, FALSE), "HH:MM")</f>
        <v>10:15</v>
      </c>
      <c r="AF81" s="188" t="str">
        <f t="shared" si="24"/>
        <v>10:20</v>
      </c>
      <c r="AG81" s="168" t="str" cm="1">
        <f t="array" ref="AG81">TEXT(MAX(VALUE(X81:Z81), VALUE(AB81:AF81)), "HH:MM")</f>
        <v>10:20</v>
      </c>
      <c r="AH81" s="159"/>
      <c r="AI81" s="151"/>
      <c r="AJ81" s="160"/>
    </row>
    <row r="82" spans="1:36" s="154" customFormat="1" ht="45" customHeight="1">
      <c r="A82" s="177" t="s">
        <v>760</v>
      </c>
      <c r="B82" s="177" t="s">
        <v>43</v>
      </c>
      <c r="C82" s="177" t="s">
        <v>760</v>
      </c>
      <c r="D82" s="178" t="s">
        <v>116</v>
      </c>
      <c r="E82" s="178"/>
      <c r="F82" s="178"/>
      <c r="G82" s="178"/>
      <c r="H82" s="200" t="s">
        <v>567</v>
      </c>
      <c r="I82" s="179" t="s">
        <v>554</v>
      </c>
      <c r="J82" s="179"/>
      <c r="K82" s="178"/>
      <c r="L82" s="178" t="s">
        <v>816</v>
      </c>
      <c r="M82" s="178"/>
      <c r="N82" s="205" t="s">
        <v>978</v>
      </c>
      <c r="O82" s="187" t="str">
        <f t="shared" si="26"/>
        <v>09:20</v>
      </c>
      <c r="P82" s="187" t="str">
        <f t="shared" si="26"/>
        <v>09:25</v>
      </c>
      <c r="Q82" s="187" t="str">
        <f t="shared" si="26"/>
        <v>09:45</v>
      </c>
      <c r="R82" s="181" t="s">
        <v>893</v>
      </c>
      <c r="S82" s="187" t="str">
        <f>Q82</f>
        <v>09:45</v>
      </c>
      <c r="T82" s="168" t="str">
        <f>TEXT(VLOOKUP(C82, '10.31_일반경제'!$E$6:$N$98, 10, FALSE), "HH:MM")</f>
        <v>10:00</v>
      </c>
      <c r="U82" s="183" t="str">
        <f t="shared" si="21"/>
        <v>10:15</v>
      </c>
      <c r="V82" s="183" t="str">
        <f t="shared" si="25"/>
        <v>10:20</v>
      </c>
      <c r="W82" s="184" t="s">
        <v>979</v>
      </c>
      <c r="X82" s="207" t="str">
        <f t="shared" si="22"/>
        <v>10:20</v>
      </c>
      <c r="Y82" s="185" t="str">
        <f>TEXT(VLOOKUP(C82, '10.31_일반경제'!$F$6:$N$98, 9, FALSE), "HH:MM")</f>
        <v>10:20</v>
      </c>
      <c r="Z82" s="185" t="str">
        <f t="shared" si="23"/>
        <v>10:35</v>
      </c>
      <c r="AA82" s="189"/>
      <c r="AB82" s="190" t="s">
        <v>907</v>
      </c>
      <c r="AC82" s="191" t="s">
        <v>908</v>
      </c>
      <c r="AD82" s="191" t="s">
        <v>909</v>
      </c>
      <c r="AE82" s="167" t="str">
        <f>TEXT(VLOOKUP(A82, '10.31_일반경제'!$H$5:$N$97, 7, FALSE), "HH:MM")</f>
        <v>10:40</v>
      </c>
      <c r="AF82" s="188" t="str">
        <f t="shared" si="24"/>
        <v>10:45</v>
      </c>
      <c r="AG82" s="168" t="str" cm="1">
        <f t="array" ref="AG82">TEXT(MAX(VALUE(X82:AF82)), "HH:MM")</f>
        <v>10:45</v>
      </c>
      <c r="AH82" s="159"/>
      <c r="AI82" s="151"/>
      <c r="AJ82" s="160"/>
    </row>
    <row r="83" spans="1:36" s="154" customFormat="1" ht="45" customHeight="1">
      <c r="A83" s="177" t="s">
        <v>764</v>
      </c>
      <c r="B83" s="177" t="s">
        <v>48</v>
      </c>
      <c r="C83" s="177" t="s">
        <v>764</v>
      </c>
      <c r="D83" s="178" t="s">
        <v>300</v>
      </c>
      <c r="E83" s="178"/>
      <c r="F83" s="178"/>
      <c r="G83" s="178"/>
      <c r="H83" s="200" t="s">
        <v>567</v>
      </c>
      <c r="I83" s="179" t="s">
        <v>554</v>
      </c>
      <c r="J83" s="179"/>
      <c r="K83" s="178"/>
      <c r="L83" s="178" t="s">
        <v>817</v>
      </c>
      <c r="M83" s="178"/>
      <c r="N83" s="175" t="s">
        <v>981</v>
      </c>
      <c r="O83" s="194" t="str">
        <f t="shared" si="26"/>
        <v>09:20</v>
      </c>
      <c r="P83" s="194" t="str">
        <f t="shared" si="26"/>
        <v>09:25</v>
      </c>
      <c r="Q83" s="194" t="str">
        <f t="shared" si="26"/>
        <v>09:45</v>
      </c>
      <c r="R83" s="173" t="s">
        <v>892</v>
      </c>
      <c r="S83" s="194" t="str">
        <f>Q83</f>
        <v>09:45</v>
      </c>
      <c r="T83" s="164" t="str">
        <f>TEXT(VLOOKUP(C83, '10.31_일반경제'!$J$6:$N$90, 5, FALSE), "HH:MM")</f>
        <v>10:00</v>
      </c>
      <c r="U83" s="165" t="str">
        <f t="shared" si="21"/>
        <v>10:15</v>
      </c>
      <c r="V83" s="165" t="str">
        <f t="shared" si="25"/>
        <v>10:20</v>
      </c>
      <c r="W83" s="174" t="s">
        <v>980</v>
      </c>
      <c r="X83" s="208" t="str">
        <f t="shared" si="22"/>
        <v>10:20</v>
      </c>
      <c r="Y83" s="166" t="str">
        <f>TEXT(VLOOKUP(C83, '10.31_일반경제'!$K$5:$N$97, 4, FALSE), "HH:MM")</f>
        <v>10:20</v>
      </c>
      <c r="Z83" s="166" t="str">
        <f t="shared" si="23"/>
        <v>10:35</v>
      </c>
      <c r="AA83" s="189"/>
      <c r="AB83" s="190" t="s">
        <v>907</v>
      </c>
      <c r="AC83" s="191" t="s">
        <v>908</v>
      </c>
      <c r="AD83" s="191" t="s">
        <v>909</v>
      </c>
      <c r="AE83" s="167" t="str">
        <f>TEXT(VLOOKUP(A83, '10.31_일반경제'!$M$5:$N$95, 2, FALSE), "HH:MM")</f>
        <v>10:40</v>
      </c>
      <c r="AF83" s="188" t="str">
        <f t="shared" si="24"/>
        <v>10:45</v>
      </c>
      <c r="AG83" s="168" t="str" cm="1">
        <f t="array" ref="AG83">TEXT(MAX(VALUE(X83:AF83)), "HH:MM")</f>
        <v>10:45</v>
      </c>
      <c r="AH83" s="159"/>
      <c r="AI83" s="151"/>
      <c r="AJ83" s="160"/>
    </row>
    <row r="84" spans="1:36" s="154" customFormat="1" ht="45" customHeight="1">
      <c r="A84" s="177" t="s">
        <v>765</v>
      </c>
      <c r="B84" s="177" t="s">
        <v>43</v>
      </c>
      <c r="C84" s="177" t="s">
        <v>765</v>
      </c>
      <c r="D84" s="178" t="s">
        <v>120</v>
      </c>
      <c r="E84" s="178"/>
      <c r="F84" s="178"/>
      <c r="G84" s="178"/>
      <c r="H84" s="200" t="s">
        <v>567</v>
      </c>
      <c r="I84" s="179" t="s">
        <v>556</v>
      </c>
      <c r="J84" s="179"/>
      <c r="K84" s="178"/>
      <c r="L84" s="178" t="s">
        <v>816</v>
      </c>
      <c r="M84" s="178"/>
      <c r="N84" s="204"/>
      <c r="O84" s="180"/>
      <c r="P84" s="180"/>
      <c r="Q84" s="180"/>
      <c r="R84" s="181" t="s">
        <v>893</v>
      </c>
      <c r="S84" s="183" t="str">
        <f t="shared" ref="S84:S89" si="27">TEXT(T84-TIME(0, 5, 0), "HH:MM")</f>
        <v>10:15</v>
      </c>
      <c r="T84" s="183" t="str">
        <f>TEXT(VLOOKUP(C84, '10.31_일반경제'!$E$6:$N$98, 10, FALSE), "HH:MM")</f>
        <v>10:20</v>
      </c>
      <c r="U84" s="183" t="str">
        <f t="shared" si="21"/>
        <v>10:35</v>
      </c>
      <c r="V84" s="183" t="str">
        <f t="shared" si="25"/>
        <v>10:40</v>
      </c>
      <c r="W84" s="184" t="s">
        <v>979</v>
      </c>
      <c r="X84" s="207" t="str">
        <f t="shared" si="22"/>
        <v>10:40</v>
      </c>
      <c r="Y84" s="185" t="str">
        <f>TEXT(VLOOKUP(C84, '10.31_일반경제'!$F$6:$N$98, 9, FALSE), "HH:MM")</f>
        <v>10:40</v>
      </c>
      <c r="Z84" s="185" t="str">
        <f t="shared" si="23"/>
        <v>10:55</v>
      </c>
      <c r="AA84" s="186" t="s">
        <v>978</v>
      </c>
      <c r="AB84" s="207" t="s">
        <v>910</v>
      </c>
      <c r="AC84" s="168" t="s">
        <v>911</v>
      </c>
      <c r="AD84" s="168" t="s">
        <v>912</v>
      </c>
      <c r="AE84" s="167" t="str">
        <f>TEXT(VLOOKUP(A84, '10.31_일반경제'!$H$5:$N$97, 7, FALSE), "HH:MM")</f>
        <v>11:25</v>
      </c>
      <c r="AF84" s="188" t="str">
        <f t="shared" si="24"/>
        <v>11:30</v>
      </c>
      <c r="AG84" s="168" t="str" cm="1">
        <f t="array" ref="AG84">TEXT(MAX(VALUE(X84:Z84), VALUE(AB84:AF84)), "HH:MM")</f>
        <v>11:30</v>
      </c>
      <c r="AH84" s="159"/>
      <c r="AI84" s="151"/>
      <c r="AJ84" s="160"/>
    </row>
    <row r="85" spans="1:36" s="154" customFormat="1" ht="45" customHeight="1">
      <c r="A85" s="177" t="s">
        <v>769</v>
      </c>
      <c r="B85" s="177" t="s">
        <v>48</v>
      </c>
      <c r="C85" s="177" t="s">
        <v>769</v>
      </c>
      <c r="D85" s="178" t="s">
        <v>304</v>
      </c>
      <c r="E85" s="178"/>
      <c r="F85" s="178"/>
      <c r="G85" s="178"/>
      <c r="H85" s="200" t="s">
        <v>567</v>
      </c>
      <c r="I85" s="179" t="s">
        <v>556</v>
      </c>
      <c r="J85" s="179"/>
      <c r="K85" s="178"/>
      <c r="L85" s="178" t="s">
        <v>817</v>
      </c>
      <c r="M85" s="178"/>
      <c r="N85" s="204"/>
      <c r="O85" s="180"/>
      <c r="P85" s="180"/>
      <c r="Q85" s="180"/>
      <c r="R85" s="173" t="s">
        <v>892</v>
      </c>
      <c r="S85" s="165" t="str">
        <f t="shared" si="27"/>
        <v>10:15</v>
      </c>
      <c r="T85" s="165" t="str">
        <f>TEXT(VLOOKUP(C85, '10.31_일반경제'!$J$6:$N$90, 5, FALSE), "HH:MM")</f>
        <v>10:20</v>
      </c>
      <c r="U85" s="165" t="str">
        <f t="shared" si="21"/>
        <v>10:35</v>
      </c>
      <c r="V85" s="165" t="str">
        <f t="shared" si="25"/>
        <v>10:40</v>
      </c>
      <c r="W85" s="174" t="s">
        <v>980</v>
      </c>
      <c r="X85" s="208" t="str">
        <f t="shared" si="22"/>
        <v>10:40</v>
      </c>
      <c r="Y85" s="166" t="str">
        <f>TEXT(VLOOKUP(C85, '10.31_일반경제'!$K$5:$N$97, 4, FALSE), "HH:MM")</f>
        <v>10:40</v>
      </c>
      <c r="Z85" s="166" t="str">
        <f t="shared" si="23"/>
        <v>10:55</v>
      </c>
      <c r="AA85" s="193" t="s">
        <v>981</v>
      </c>
      <c r="AB85" s="208" t="s">
        <v>910</v>
      </c>
      <c r="AC85" s="164" t="s">
        <v>911</v>
      </c>
      <c r="AD85" s="164" t="s">
        <v>912</v>
      </c>
      <c r="AE85" s="167" t="str">
        <f>TEXT(VLOOKUP(A85, '10.31_일반경제'!$M$5:$N$95, 2, FALSE), "HH:MM")</f>
        <v>11:25</v>
      </c>
      <c r="AF85" s="188" t="str">
        <f t="shared" si="24"/>
        <v>11:30</v>
      </c>
      <c r="AG85" s="168" t="str" cm="1">
        <f t="array" ref="AG85">TEXT(MAX(VALUE(X85:Z85), VALUE(AB85:AF85)), "HH:MM")</f>
        <v>11:30</v>
      </c>
      <c r="AH85" s="159"/>
      <c r="AI85" s="151"/>
      <c r="AJ85" s="160"/>
    </row>
    <row r="86" spans="1:36" s="154" customFormat="1" ht="45" customHeight="1">
      <c r="A86" s="177" t="s">
        <v>766</v>
      </c>
      <c r="B86" s="177" t="s">
        <v>43</v>
      </c>
      <c r="C86" s="177" t="s">
        <v>766</v>
      </c>
      <c r="D86" s="178" t="s">
        <v>124</v>
      </c>
      <c r="E86" s="178"/>
      <c r="F86" s="178"/>
      <c r="G86" s="178"/>
      <c r="H86" s="200" t="s">
        <v>567</v>
      </c>
      <c r="I86" s="179" t="s">
        <v>556</v>
      </c>
      <c r="J86" s="179"/>
      <c r="K86" s="178"/>
      <c r="L86" s="178" t="s">
        <v>816</v>
      </c>
      <c r="M86" s="178"/>
      <c r="N86" s="204"/>
      <c r="O86" s="180"/>
      <c r="P86" s="180"/>
      <c r="Q86" s="180"/>
      <c r="R86" s="181" t="s">
        <v>893</v>
      </c>
      <c r="S86" s="183" t="str">
        <f t="shared" si="27"/>
        <v>10:35</v>
      </c>
      <c r="T86" s="183" t="str">
        <f>TEXT(VLOOKUP(C86, '10.31_일반경제'!$E$6:$N$98, 10, FALSE), "HH:MM")</f>
        <v>10:40</v>
      </c>
      <c r="U86" s="183" t="str">
        <f t="shared" si="21"/>
        <v>10:55</v>
      </c>
      <c r="V86" s="183" t="str">
        <f t="shared" si="25"/>
        <v>11:00</v>
      </c>
      <c r="W86" s="184" t="s">
        <v>979</v>
      </c>
      <c r="X86" s="207" t="str">
        <f t="shared" si="22"/>
        <v>11:00</v>
      </c>
      <c r="Y86" s="185" t="str">
        <f>TEXT(VLOOKUP(C86, '10.31_일반경제'!$F$6:$N$98, 9, FALSE), "HH:MM")</f>
        <v>11:00</v>
      </c>
      <c r="Z86" s="185" t="str">
        <f t="shared" si="23"/>
        <v>11:15</v>
      </c>
      <c r="AA86" s="186" t="s">
        <v>978</v>
      </c>
      <c r="AB86" s="207" t="s">
        <v>913</v>
      </c>
      <c r="AC86" s="168" t="s">
        <v>914</v>
      </c>
      <c r="AD86" s="168" t="s">
        <v>915</v>
      </c>
      <c r="AE86" s="167" t="str">
        <f>TEXT(VLOOKUP(A86, '10.31_일반경제'!$H$5:$N$97, 7, FALSE), "HH:MM")</f>
        <v>11:50</v>
      </c>
      <c r="AF86" s="188" t="str">
        <f t="shared" si="24"/>
        <v>11:55</v>
      </c>
      <c r="AG86" s="168" t="str" cm="1">
        <f t="array" ref="AG86">TEXT(MAX(VALUE(X86:Z86), VALUE(AB86:AF86)), "HH:MM")</f>
        <v>11:55</v>
      </c>
      <c r="AH86" s="159"/>
      <c r="AI86" s="151"/>
      <c r="AJ86" s="160"/>
    </row>
    <row r="87" spans="1:36" s="154" customFormat="1" ht="45" customHeight="1">
      <c r="A87" s="177" t="s">
        <v>770</v>
      </c>
      <c r="B87" s="177" t="s">
        <v>48</v>
      </c>
      <c r="C87" s="177" t="s">
        <v>770</v>
      </c>
      <c r="D87" s="178" t="s">
        <v>308</v>
      </c>
      <c r="E87" s="178"/>
      <c r="F87" s="178"/>
      <c r="G87" s="178"/>
      <c r="H87" s="200" t="s">
        <v>567</v>
      </c>
      <c r="I87" s="179" t="s">
        <v>556</v>
      </c>
      <c r="J87" s="179"/>
      <c r="K87" s="178"/>
      <c r="L87" s="178" t="s">
        <v>817</v>
      </c>
      <c r="M87" s="178"/>
      <c r="N87" s="204"/>
      <c r="O87" s="180"/>
      <c r="P87" s="180"/>
      <c r="Q87" s="180"/>
      <c r="R87" s="173" t="s">
        <v>892</v>
      </c>
      <c r="S87" s="165" t="str">
        <f t="shared" si="27"/>
        <v>10:35</v>
      </c>
      <c r="T87" s="165" t="str">
        <f>TEXT(VLOOKUP(C87, '10.31_일반경제'!$J$6:$N$90, 5, FALSE), "HH:MM")</f>
        <v>10:40</v>
      </c>
      <c r="U87" s="165" t="str">
        <f t="shared" si="21"/>
        <v>10:55</v>
      </c>
      <c r="V87" s="165" t="str">
        <f t="shared" si="25"/>
        <v>11:00</v>
      </c>
      <c r="W87" s="174" t="s">
        <v>980</v>
      </c>
      <c r="X87" s="208" t="str">
        <f t="shared" si="22"/>
        <v>11:00</v>
      </c>
      <c r="Y87" s="166" t="str">
        <f>TEXT(VLOOKUP(C87, '10.31_일반경제'!$K$5:$N$97, 4, FALSE), "HH:MM")</f>
        <v>11:00</v>
      </c>
      <c r="Z87" s="166" t="str">
        <f t="shared" si="23"/>
        <v>11:15</v>
      </c>
      <c r="AA87" s="193" t="s">
        <v>981</v>
      </c>
      <c r="AB87" s="208" t="s">
        <v>913</v>
      </c>
      <c r="AC87" s="164" t="s">
        <v>914</v>
      </c>
      <c r="AD87" s="164" t="s">
        <v>915</v>
      </c>
      <c r="AE87" s="167" t="str">
        <f>TEXT(VLOOKUP(A87, '10.31_일반경제'!$M$5:$N$95, 2, FALSE), "HH:MM")</f>
        <v>11:50</v>
      </c>
      <c r="AF87" s="188" t="str">
        <f t="shared" si="24"/>
        <v>11:55</v>
      </c>
      <c r="AG87" s="168" t="str" cm="1">
        <f t="array" ref="AG87">TEXT(MAX(VALUE(X87:Z87), VALUE(AB87:AF87)), "HH:MM")</f>
        <v>11:55</v>
      </c>
      <c r="AH87" s="159"/>
      <c r="AI87" s="151"/>
      <c r="AJ87" s="160"/>
    </row>
    <row r="88" spans="1:36" s="154" customFormat="1" ht="45" customHeight="1">
      <c r="A88" s="177" t="s">
        <v>767</v>
      </c>
      <c r="B88" s="177" t="s">
        <v>43</v>
      </c>
      <c r="C88" s="177" t="s">
        <v>767</v>
      </c>
      <c r="D88" s="178" t="s">
        <v>128</v>
      </c>
      <c r="E88" s="178"/>
      <c r="F88" s="178"/>
      <c r="G88" s="178"/>
      <c r="H88" s="200" t="s">
        <v>567</v>
      </c>
      <c r="I88" s="179" t="s">
        <v>556</v>
      </c>
      <c r="J88" s="179"/>
      <c r="K88" s="178"/>
      <c r="L88" s="178" t="s">
        <v>816</v>
      </c>
      <c r="M88" s="178"/>
      <c r="N88" s="204"/>
      <c r="O88" s="180"/>
      <c r="P88" s="180"/>
      <c r="Q88" s="180"/>
      <c r="R88" s="181" t="s">
        <v>893</v>
      </c>
      <c r="S88" s="183" t="str">
        <f t="shared" si="27"/>
        <v>10:55</v>
      </c>
      <c r="T88" s="183" t="str">
        <f>TEXT(VLOOKUP(C88, '10.31_일반경제'!$E$6:$N$98, 10, FALSE), "HH:MM")</f>
        <v>11:00</v>
      </c>
      <c r="U88" s="183" t="str">
        <f t="shared" si="21"/>
        <v>11:15</v>
      </c>
      <c r="V88" s="183" t="str">
        <f t="shared" si="25"/>
        <v>11:20</v>
      </c>
      <c r="W88" s="184" t="s">
        <v>979</v>
      </c>
      <c r="X88" s="207" t="str">
        <f t="shared" si="22"/>
        <v>11:20</v>
      </c>
      <c r="Y88" s="185" t="str">
        <f>TEXT(VLOOKUP(C88, '10.31_일반경제'!$F$6:$N$98, 9, FALSE), "HH:MM")</f>
        <v>11:20</v>
      </c>
      <c r="Z88" s="185" t="str">
        <f t="shared" si="23"/>
        <v>11:35</v>
      </c>
      <c r="AA88" s="186" t="s">
        <v>978</v>
      </c>
      <c r="AB88" s="207" t="s">
        <v>916</v>
      </c>
      <c r="AC88" s="168" t="s">
        <v>917</v>
      </c>
      <c r="AD88" s="168" t="s">
        <v>918</v>
      </c>
      <c r="AE88" s="167" t="str">
        <f>TEXT(VLOOKUP(A88, '10.31_일반경제'!$H$5:$N$97, 7, FALSE), "HH:MM")</f>
        <v>12:15</v>
      </c>
      <c r="AF88" s="188" t="str">
        <f t="shared" si="24"/>
        <v>12:20</v>
      </c>
      <c r="AG88" s="168" t="str" cm="1">
        <f t="array" ref="AG88">TEXT(MAX(VALUE(X88:Z88), VALUE(AB88:AF88)), "HH:MM")</f>
        <v>12:20</v>
      </c>
      <c r="AH88" s="159"/>
      <c r="AI88" s="151"/>
      <c r="AJ88" s="160"/>
    </row>
    <row r="89" spans="1:36" s="154" customFormat="1" ht="45" customHeight="1">
      <c r="A89" s="177" t="s">
        <v>771</v>
      </c>
      <c r="B89" s="177" t="s">
        <v>48</v>
      </c>
      <c r="C89" s="177" t="s">
        <v>771</v>
      </c>
      <c r="D89" s="178" t="s">
        <v>312</v>
      </c>
      <c r="E89" s="178"/>
      <c r="F89" s="178"/>
      <c r="G89" s="178"/>
      <c r="H89" s="200" t="s">
        <v>567</v>
      </c>
      <c r="I89" s="179" t="s">
        <v>556</v>
      </c>
      <c r="J89" s="179"/>
      <c r="K89" s="178"/>
      <c r="L89" s="178" t="s">
        <v>817</v>
      </c>
      <c r="M89" s="178"/>
      <c r="N89" s="204"/>
      <c r="O89" s="180"/>
      <c r="P89" s="180"/>
      <c r="Q89" s="180"/>
      <c r="R89" s="173" t="s">
        <v>892</v>
      </c>
      <c r="S89" s="165" t="str">
        <f t="shared" si="27"/>
        <v>10:55</v>
      </c>
      <c r="T89" s="165" t="str">
        <f>TEXT(VLOOKUP(C89, '10.31_일반경제'!$J$6:$N$90, 5, FALSE), "HH:MM")</f>
        <v>11:00</v>
      </c>
      <c r="U89" s="165" t="str">
        <f t="shared" si="21"/>
        <v>11:15</v>
      </c>
      <c r="V89" s="165" t="str">
        <f t="shared" si="25"/>
        <v>11:20</v>
      </c>
      <c r="W89" s="174" t="s">
        <v>980</v>
      </c>
      <c r="X89" s="208" t="str">
        <f t="shared" si="22"/>
        <v>11:20</v>
      </c>
      <c r="Y89" s="166" t="str">
        <f>TEXT(VLOOKUP(C89, '10.31_일반경제'!$K$5:$N$97, 4, FALSE), "HH:MM")</f>
        <v>11:20</v>
      </c>
      <c r="Z89" s="166" t="str">
        <f t="shared" si="23"/>
        <v>11:35</v>
      </c>
      <c r="AA89" s="193" t="s">
        <v>981</v>
      </c>
      <c r="AB89" s="208" t="s">
        <v>916</v>
      </c>
      <c r="AC89" s="164" t="s">
        <v>917</v>
      </c>
      <c r="AD89" s="164" t="s">
        <v>918</v>
      </c>
      <c r="AE89" s="167" t="str">
        <f>TEXT(VLOOKUP(A89, '10.31_일반경제'!$M$5:$N$95, 2, FALSE), "HH:MM")</f>
        <v>12:15</v>
      </c>
      <c r="AF89" s="188" t="str">
        <f t="shared" si="24"/>
        <v>12:20</v>
      </c>
      <c r="AG89" s="168" t="str" cm="1">
        <f t="array" ref="AG89">TEXT(MAX(VALUE(X89:Z89), VALUE(AB89:AF89)), "HH:MM")</f>
        <v>12:20</v>
      </c>
      <c r="AH89" s="159"/>
      <c r="AI89" s="151"/>
      <c r="AJ89" s="160"/>
    </row>
    <row r="90" spans="1:36" s="154" customFormat="1" ht="45" customHeight="1">
      <c r="A90" s="177" t="s">
        <v>768</v>
      </c>
      <c r="B90" s="177" t="s">
        <v>43</v>
      </c>
      <c r="C90" s="177" t="s">
        <v>768</v>
      </c>
      <c r="D90" s="178" t="s">
        <v>132</v>
      </c>
      <c r="E90" s="178"/>
      <c r="F90" s="178"/>
      <c r="G90" s="178"/>
      <c r="H90" s="200" t="s">
        <v>567</v>
      </c>
      <c r="I90" s="179" t="s">
        <v>556</v>
      </c>
      <c r="J90" s="179"/>
      <c r="K90" s="178"/>
      <c r="L90" s="178" t="s">
        <v>816</v>
      </c>
      <c r="M90" s="178"/>
      <c r="N90" s="205" t="s">
        <v>978</v>
      </c>
      <c r="O90" s="187" t="str">
        <f t="shared" ref="O90:Q91" si="28">AB90</f>
        <v>10:35</v>
      </c>
      <c r="P90" s="187" t="str">
        <f t="shared" si="28"/>
        <v>10:40</v>
      </c>
      <c r="Q90" s="187" t="str">
        <f t="shared" si="28"/>
        <v>11:00</v>
      </c>
      <c r="R90" s="181" t="s">
        <v>893</v>
      </c>
      <c r="S90" s="187" t="str">
        <f>Q90</f>
        <v>11:00</v>
      </c>
      <c r="T90" s="168" t="str">
        <f>TEXT(VLOOKUP(C90, '10.31_일반경제'!$E$6:$N$98, 10, FALSE), "HH:MM")</f>
        <v>11:20</v>
      </c>
      <c r="U90" s="183" t="str">
        <f t="shared" si="21"/>
        <v>11:35</v>
      </c>
      <c r="V90" s="183" t="str">
        <f t="shared" si="25"/>
        <v>11:40</v>
      </c>
      <c r="W90" s="184" t="s">
        <v>979</v>
      </c>
      <c r="X90" s="207" t="str">
        <f t="shared" si="22"/>
        <v>11:40</v>
      </c>
      <c r="Y90" s="185" t="str">
        <f>TEXT(VLOOKUP(C90, '10.31_일반경제'!$F$6:$N$98, 9, FALSE), "HH:MM")</f>
        <v>11:40</v>
      </c>
      <c r="Z90" s="185" t="str">
        <f t="shared" si="23"/>
        <v>11:55</v>
      </c>
      <c r="AA90" s="189"/>
      <c r="AB90" s="190" t="s">
        <v>904</v>
      </c>
      <c r="AC90" s="191" t="s">
        <v>919</v>
      </c>
      <c r="AD90" s="191" t="s">
        <v>920</v>
      </c>
      <c r="AE90" s="167" t="str">
        <f>TEXT(VLOOKUP(A90, '10.31_일반경제'!$H$5:$N$97, 7, FALSE), "HH:MM")</f>
        <v>11:55</v>
      </c>
      <c r="AF90" s="188" t="str">
        <f t="shared" si="24"/>
        <v>12:00</v>
      </c>
      <c r="AG90" s="168" t="str" cm="1">
        <f t="array" ref="AG90">TEXT(MAX(VALUE(X90:AF90)), "HH:MM")</f>
        <v>12:00</v>
      </c>
      <c r="AH90" s="159"/>
      <c r="AI90" s="151"/>
      <c r="AJ90" s="160"/>
    </row>
    <row r="91" spans="1:36" s="154" customFormat="1" ht="45" customHeight="1">
      <c r="A91" s="177" t="s">
        <v>772</v>
      </c>
      <c r="B91" s="177" t="s">
        <v>48</v>
      </c>
      <c r="C91" s="177" t="s">
        <v>772</v>
      </c>
      <c r="D91" s="178" t="s">
        <v>316</v>
      </c>
      <c r="E91" s="178"/>
      <c r="F91" s="178"/>
      <c r="G91" s="178"/>
      <c r="H91" s="200" t="s">
        <v>567</v>
      </c>
      <c r="I91" s="179" t="s">
        <v>556</v>
      </c>
      <c r="J91" s="179"/>
      <c r="K91" s="178"/>
      <c r="L91" s="178" t="s">
        <v>817</v>
      </c>
      <c r="M91" s="178"/>
      <c r="N91" s="175" t="s">
        <v>981</v>
      </c>
      <c r="O91" s="194" t="str">
        <f t="shared" si="28"/>
        <v>10:35</v>
      </c>
      <c r="P91" s="194" t="str">
        <f t="shared" si="28"/>
        <v>10:40</v>
      </c>
      <c r="Q91" s="194" t="str">
        <f t="shared" si="28"/>
        <v>11:00</v>
      </c>
      <c r="R91" s="173" t="s">
        <v>892</v>
      </c>
      <c r="S91" s="194" t="str">
        <f>Q91</f>
        <v>11:00</v>
      </c>
      <c r="T91" s="164" t="str">
        <f>TEXT(VLOOKUP(C91, '10.31_일반경제'!$J$6:$N$90, 5, FALSE), "HH:MM")</f>
        <v>11:20</v>
      </c>
      <c r="U91" s="165" t="str">
        <f t="shared" si="21"/>
        <v>11:35</v>
      </c>
      <c r="V91" s="165" t="str">
        <f t="shared" si="25"/>
        <v>11:40</v>
      </c>
      <c r="W91" s="174" t="s">
        <v>980</v>
      </c>
      <c r="X91" s="208" t="str">
        <f t="shared" si="22"/>
        <v>11:40</v>
      </c>
      <c r="Y91" s="166" t="str">
        <f>TEXT(VLOOKUP(C91, '10.31_일반경제'!$K$5:$N$97, 4, FALSE), "HH:MM")</f>
        <v>11:40</v>
      </c>
      <c r="Z91" s="166" t="str">
        <f t="shared" si="23"/>
        <v>11:55</v>
      </c>
      <c r="AA91" s="189"/>
      <c r="AB91" s="190" t="s">
        <v>904</v>
      </c>
      <c r="AC91" s="191" t="s">
        <v>919</v>
      </c>
      <c r="AD91" s="191" t="s">
        <v>920</v>
      </c>
      <c r="AE91" s="167" t="str">
        <f>TEXT(VLOOKUP(A91, '10.31_일반경제'!$M$5:$N$95, 2, FALSE), "HH:MM")</f>
        <v>11:55</v>
      </c>
      <c r="AF91" s="188" t="str">
        <f t="shared" si="24"/>
        <v>12:00</v>
      </c>
      <c r="AG91" s="168" t="str" cm="1">
        <f t="array" ref="AG91">TEXT(MAX(VALUE(X91:AF91)), "HH:MM")</f>
        <v>12:00</v>
      </c>
      <c r="AH91" s="159"/>
      <c r="AI91" s="151"/>
      <c r="AJ91" s="160"/>
    </row>
    <row r="92" spans="1:36" s="154" customFormat="1" ht="45" customHeight="1">
      <c r="A92" s="195" t="s">
        <v>773</v>
      </c>
      <c r="B92" s="195" t="s">
        <v>43</v>
      </c>
      <c r="C92" s="177" t="s">
        <v>773</v>
      </c>
      <c r="D92" s="178" t="s">
        <v>136</v>
      </c>
      <c r="E92" s="197"/>
      <c r="F92" s="178"/>
      <c r="G92" s="178"/>
      <c r="H92" s="201" t="s">
        <v>567</v>
      </c>
      <c r="I92" s="199" t="s">
        <v>560</v>
      </c>
      <c r="J92" s="199" t="s">
        <v>891</v>
      </c>
      <c r="K92" s="178"/>
      <c r="L92" s="178" t="s">
        <v>816</v>
      </c>
      <c r="M92" s="178"/>
      <c r="N92" s="204"/>
      <c r="O92" s="180"/>
      <c r="P92" s="180"/>
      <c r="Q92" s="180"/>
      <c r="R92" s="181" t="s">
        <v>893</v>
      </c>
      <c r="S92" s="183" t="str">
        <f>TEXT(T92-TIME(0, 5, 0), "HH:MM")</f>
        <v>13:05</v>
      </c>
      <c r="T92" s="183" t="str">
        <f>TEXT(VLOOKUP(C92, '10.31_일반경제'!$E$6:$N$98, 10, FALSE), "HH:MM")</f>
        <v>13:10</v>
      </c>
      <c r="U92" s="183" t="str">
        <f t="shared" si="21"/>
        <v>13:25</v>
      </c>
      <c r="V92" s="183" t="str">
        <f t="shared" si="25"/>
        <v>13:30</v>
      </c>
      <c r="W92" s="184" t="s">
        <v>979</v>
      </c>
      <c r="X92" s="207" t="str">
        <f t="shared" si="22"/>
        <v>13:30</v>
      </c>
      <c r="Y92" s="185" t="str">
        <f>TEXT(VLOOKUP(C92, '10.31_일반경제'!$F$6:$N$98, 9, FALSE), "HH:MM")</f>
        <v>13:30</v>
      </c>
      <c r="Z92" s="185" t="str">
        <f t="shared" si="23"/>
        <v>13:45</v>
      </c>
      <c r="AA92" s="186" t="s">
        <v>978</v>
      </c>
      <c r="AB92" s="207" t="s">
        <v>921</v>
      </c>
      <c r="AC92" s="168" t="s">
        <v>922</v>
      </c>
      <c r="AD92" s="168" t="s">
        <v>923</v>
      </c>
      <c r="AE92" s="167" t="str">
        <f>TEXT(VLOOKUP(A92, '10.31_일반경제'!$H$5:$N$97, 7, FALSE), "HH:MM")</f>
        <v>14:20</v>
      </c>
      <c r="AF92" s="188" t="str">
        <f t="shared" si="24"/>
        <v>14:25</v>
      </c>
      <c r="AG92" s="168" t="str" cm="1">
        <f t="array" ref="AG92">TEXT(MAX(VALUE(X92:Z92), VALUE(AB92:AF92)), "HH:MM")</f>
        <v>14:25</v>
      </c>
      <c r="AH92" s="159"/>
      <c r="AI92" s="151"/>
      <c r="AJ92" s="160"/>
    </row>
    <row r="93" spans="1:36" s="154" customFormat="1" ht="45" customHeight="1">
      <c r="A93" s="177" t="s">
        <v>777</v>
      </c>
      <c r="B93" s="177" t="s">
        <v>48</v>
      </c>
      <c r="C93" s="177" t="s">
        <v>777</v>
      </c>
      <c r="D93" s="178" t="s">
        <v>320</v>
      </c>
      <c r="E93" s="178"/>
      <c r="F93" s="178"/>
      <c r="G93" s="178"/>
      <c r="H93" s="200" t="s">
        <v>567</v>
      </c>
      <c r="I93" s="179" t="s">
        <v>560</v>
      </c>
      <c r="J93" s="179"/>
      <c r="K93" s="178"/>
      <c r="L93" s="178" t="s">
        <v>817</v>
      </c>
      <c r="M93" s="178"/>
      <c r="N93" s="204"/>
      <c r="O93" s="180"/>
      <c r="P93" s="180"/>
      <c r="Q93" s="180"/>
      <c r="R93" s="173" t="s">
        <v>892</v>
      </c>
      <c r="S93" s="165" t="str">
        <f>TEXT(T93-TIME(0, 5, 0), "HH:MM")</f>
        <v>13:05</v>
      </c>
      <c r="T93" s="165" t="str">
        <f>TEXT(VLOOKUP(C93, '10.31_일반경제'!$J$6:$N$90, 5, FALSE), "HH:MM")</f>
        <v>13:10</v>
      </c>
      <c r="U93" s="165" t="str">
        <f t="shared" si="21"/>
        <v>13:25</v>
      </c>
      <c r="V93" s="165" t="str">
        <f t="shared" si="25"/>
        <v>13:30</v>
      </c>
      <c r="W93" s="174" t="s">
        <v>980</v>
      </c>
      <c r="X93" s="208" t="str">
        <f t="shared" si="22"/>
        <v>13:30</v>
      </c>
      <c r="Y93" s="166" t="str">
        <f>TEXT(VLOOKUP(C93, '10.31_일반경제'!$K$5:$N$97, 4, FALSE), "HH:MM")</f>
        <v>13:30</v>
      </c>
      <c r="Z93" s="166" t="str">
        <f t="shared" si="23"/>
        <v>13:45</v>
      </c>
      <c r="AA93" s="193" t="s">
        <v>981</v>
      </c>
      <c r="AB93" s="208" t="s">
        <v>921</v>
      </c>
      <c r="AC93" s="164" t="s">
        <v>922</v>
      </c>
      <c r="AD93" s="164" t="s">
        <v>923</v>
      </c>
      <c r="AE93" s="167" t="str">
        <f>TEXT(VLOOKUP(A93, '10.31_일반경제'!$M$5:$N$95, 2, FALSE), "HH:MM")</f>
        <v>14:20</v>
      </c>
      <c r="AF93" s="188" t="str">
        <f t="shared" si="24"/>
        <v>14:25</v>
      </c>
      <c r="AG93" s="168" t="str" cm="1">
        <f t="array" ref="AG93">TEXT(MAX(VALUE(X93:Z93), VALUE(AB93:AF93)), "HH:MM")</f>
        <v>14:25</v>
      </c>
      <c r="AH93" s="159"/>
      <c r="AI93" s="151"/>
      <c r="AJ93" s="160"/>
    </row>
    <row r="94" spans="1:36" s="154" customFormat="1" ht="45" customHeight="1">
      <c r="A94" s="195" t="s">
        <v>774</v>
      </c>
      <c r="B94" s="195" t="s">
        <v>43</v>
      </c>
      <c r="C94" s="177" t="s">
        <v>774</v>
      </c>
      <c r="D94" s="178" t="s">
        <v>140</v>
      </c>
      <c r="E94" s="197"/>
      <c r="F94" s="178"/>
      <c r="G94" s="178"/>
      <c r="H94" s="201" t="s">
        <v>567</v>
      </c>
      <c r="I94" s="199" t="s">
        <v>560</v>
      </c>
      <c r="J94" s="199" t="s">
        <v>1062</v>
      </c>
      <c r="K94" s="178"/>
      <c r="L94" s="178" t="s">
        <v>816</v>
      </c>
      <c r="M94" s="178"/>
      <c r="N94" s="204"/>
      <c r="O94" s="180"/>
      <c r="P94" s="180"/>
      <c r="Q94" s="180"/>
      <c r="R94" s="181" t="s">
        <v>893</v>
      </c>
      <c r="S94" s="183" t="str">
        <f>TEXT(T94-TIME(0, 5, 0), "HH:MM")</f>
        <v>13:25</v>
      </c>
      <c r="T94" s="183" t="str">
        <f>TEXT(VLOOKUP(C94, '10.31_일반경제'!$E$6:$N$98, 10, FALSE), "HH:MM")</f>
        <v>13:30</v>
      </c>
      <c r="U94" s="183" t="str">
        <f t="shared" si="21"/>
        <v>13:45</v>
      </c>
      <c r="V94" s="183" t="str">
        <f t="shared" si="25"/>
        <v>13:50</v>
      </c>
      <c r="W94" s="184" t="s">
        <v>979</v>
      </c>
      <c r="X94" s="207" t="str">
        <f t="shared" si="22"/>
        <v>13:50</v>
      </c>
      <c r="Y94" s="185" t="str">
        <f>TEXT(VLOOKUP(C94, '10.31_일반경제'!$F$6:$N$98, 9, FALSE), "HH:MM")</f>
        <v>13:50</v>
      </c>
      <c r="Z94" s="185" t="str">
        <f t="shared" si="23"/>
        <v>14:05</v>
      </c>
      <c r="AA94" s="186" t="s">
        <v>978</v>
      </c>
      <c r="AB94" s="207" t="s">
        <v>924</v>
      </c>
      <c r="AC94" s="168" t="s">
        <v>925</v>
      </c>
      <c r="AD94" s="168" t="s">
        <v>926</v>
      </c>
      <c r="AE94" s="167" t="str">
        <f>TEXT(VLOOKUP(A94, '10.31_일반경제'!$H$5:$N$97, 7, FALSE), "HH:MM")</f>
        <v>14:45</v>
      </c>
      <c r="AF94" s="188" t="str">
        <f t="shared" si="24"/>
        <v>14:50</v>
      </c>
      <c r="AG94" s="168" t="str" cm="1">
        <f t="array" ref="AG94">TEXT(MAX(VALUE(X94:Z94), VALUE(AB94:AF94)), "HH:MM")</f>
        <v>14:50</v>
      </c>
      <c r="AH94" s="159"/>
      <c r="AI94" s="151"/>
      <c r="AJ94" s="160"/>
    </row>
    <row r="95" spans="1:36" s="154" customFormat="1" ht="45" customHeight="1">
      <c r="A95" s="177" t="s">
        <v>778</v>
      </c>
      <c r="B95" s="177" t="s">
        <v>48</v>
      </c>
      <c r="C95" s="177" t="s">
        <v>778</v>
      </c>
      <c r="D95" s="178" t="s">
        <v>324</v>
      </c>
      <c r="E95" s="178"/>
      <c r="F95" s="178"/>
      <c r="G95" s="178"/>
      <c r="H95" s="200" t="s">
        <v>567</v>
      </c>
      <c r="I95" s="179" t="s">
        <v>560</v>
      </c>
      <c r="J95" s="179"/>
      <c r="K95" s="178"/>
      <c r="L95" s="178" t="s">
        <v>817</v>
      </c>
      <c r="M95" s="178"/>
      <c r="N95" s="204"/>
      <c r="O95" s="180"/>
      <c r="P95" s="180"/>
      <c r="Q95" s="180"/>
      <c r="R95" s="173" t="s">
        <v>892</v>
      </c>
      <c r="S95" s="165" t="str">
        <f>TEXT(T95-TIME(0, 5, 0), "HH:MM")</f>
        <v>13:25</v>
      </c>
      <c r="T95" s="165" t="str">
        <f>TEXT(VLOOKUP(C95, '10.31_일반경제'!$J$6:$N$90, 5, FALSE), "HH:MM")</f>
        <v>13:30</v>
      </c>
      <c r="U95" s="165" t="str">
        <f t="shared" si="21"/>
        <v>13:45</v>
      </c>
      <c r="V95" s="165" t="str">
        <f t="shared" si="25"/>
        <v>13:50</v>
      </c>
      <c r="W95" s="174" t="s">
        <v>980</v>
      </c>
      <c r="X95" s="208" t="str">
        <f t="shared" si="22"/>
        <v>13:50</v>
      </c>
      <c r="Y95" s="166" t="str">
        <f>TEXT(VLOOKUP(C95, '10.31_일반경제'!$K$5:$N$97, 4, FALSE), "HH:MM")</f>
        <v>13:50</v>
      </c>
      <c r="Z95" s="166" t="str">
        <f t="shared" si="23"/>
        <v>14:05</v>
      </c>
      <c r="AA95" s="193" t="s">
        <v>981</v>
      </c>
      <c r="AB95" s="208" t="s">
        <v>924</v>
      </c>
      <c r="AC95" s="164" t="s">
        <v>925</v>
      </c>
      <c r="AD95" s="164" t="s">
        <v>926</v>
      </c>
      <c r="AE95" s="167" t="str">
        <f>TEXT(VLOOKUP(A95, '10.31_일반경제'!$M$5:$N$95, 2, FALSE), "HH:MM")</f>
        <v>14:45</v>
      </c>
      <c r="AF95" s="188" t="str">
        <f t="shared" si="24"/>
        <v>14:50</v>
      </c>
      <c r="AG95" s="168" t="str" cm="1">
        <f t="array" ref="AG95">TEXT(MAX(VALUE(X95:Z95), VALUE(AB95:AF95)), "HH:MM")</f>
        <v>14:50</v>
      </c>
      <c r="AH95" s="159"/>
      <c r="AI95" s="151"/>
      <c r="AJ95" s="160"/>
    </row>
    <row r="96" spans="1:36" s="154" customFormat="1" ht="45" customHeight="1">
      <c r="A96" s="177" t="s">
        <v>775</v>
      </c>
      <c r="B96" s="177" t="s">
        <v>43</v>
      </c>
      <c r="C96" s="177" t="s">
        <v>775</v>
      </c>
      <c r="D96" s="178" t="s">
        <v>144</v>
      </c>
      <c r="E96" s="178"/>
      <c r="F96" s="178"/>
      <c r="G96" s="178"/>
      <c r="H96" s="200" t="s">
        <v>567</v>
      </c>
      <c r="I96" s="179" t="s">
        <v>560</v>
      </c>
      <c r="J96" s="179"/>
      <c r="K96" s="178"/>
      <c r="L96" s="178" t="s">
        <v>816</v>
      </c>
      <c r="M96" s="178"/>
      <c r="N96" s="205" t="s">
        <v>978</v>
      </c>
      <c r="O96" s="187" t="str">
        <f t="shared" ref="O96:Q99" si="29">AB96</f>
        <v>13:05</v>
      </c>
      <c r="P96" s="187" t="str">
        <f t="shared" si="29"/>
        <v>13:10</v>
      </c>
      <c r="Q96" s="187" t="str">
        <f t="shared" si="29"/>
        <v>13:30</v>
      </c>
      <c r="R96" s="181" t="s">
        <v>893</v>
      </c>
      <c r="S96" s="187" t="str">
        <f>Q96</f>
        <v>13:30</v>
      </c>
      <c r="T96" s="168" t="str">
        <f>TEXT(VLOOKUP(C96, '10.31_일반경제'!$E$6:$N$98, 10, FALSE), "HH:MM")</f>
        <v>13:50</v>
      </c>
      <c r="U96" s="183" t="str">
        <f t="shared" si="21"/>
        <v>14:05</v>
      </c>
      <c r="V96" s="183" t="str">
        <f t="shared" si="25"/>
        <v>14:10</v>
      </c>
      <c r="W96" s="184" t="s">
        <v>979</v>
      </c>
      <c r="X96" s="207" t="str">
        <f t="shared" si="22"/>
        <v>14:10</v>
      </c>
      <c r="Y96" s="185" t="str">
        <f>TEXT(VLOOKUP(C96, '10.31_일반경제'!$F$6:$N$98, 9, FALSE), "HH:MM")</f>
        <v>14:10</v>
      </c>
      <c r="Z96" s="185" t="str">
        <f t="shared" si="23"/>
        <v>14:25</v>
      </c>
      <c r="AA96" s="189"/>
      <c r="AB96" s="190" t="s">
        <v>927</v>
      </c>
      <c r="AC96" s="191" t="s">
        <v>928</v>
      </c>
      <c r="AD96" s="191" t="s">
        <v>929</v>
      </c>
      <c r="AE96" s="167" t="str">
        <f>TEXT(VLOOKUP(A96, '10.31_일반경제'!$H$5:$N$97, 7, FALSE), "HH:MM")</f>
        <v>14:25</v>
      </c>
      <c r="AF96" s="188" t="str">
        <f t="shared" si="24"/>
        <v>14:30</v>
      </c>
      <c r="AG96" s="168" t="str" cm="1">
        <f t="array" ref="AG96">TEXT(MAX(VALUE(X96:AF96)), "HH:MM")</f>
        <v>14:30</v>
      </c>
      <c r="AH96" s="159"/>
      <c r="AI96" s="151"/>
      <c r="AJ96" s="160"/>
    </row>
    <row r="97" spans="1:36" s="154" customFormat="1" ht="45" customHeight="1">
      <c r="A97" s="177" t="s">
        <v>779</v>
      </c>
      <c r="B97" s="177" t="s">
        <v>48</v>
      </c>
      <c r="C97" s="177" t="s">
        <v>779</v>
      </c>
      <c r="D97" s="178" t="s">
        <v>328</v>
      </c>
      <c r="E97" s="178"/>
      <c r="F97" s="178"/>
      <c r="G97" s="178"/>
      <c r="H97" s="200" t="s">
        <v>567</v>
      </c>
      <c r="I97" s="179" t="s">
        <v>560</v>
      </c>
      <c r="J97" s="179"/>
      <c r="K97" s="178"/>
      <c r="L97" s="178" t="s">
        <v>817</v>
      </c>
      <c r="M97" s="178"/>
      <c r="N97" s="175" t="s">
        <v>981</v>
      </c>
      <c r="O97" s="194" t="str">
        <f t="shared" si="29"/>
        <v>13:05</v>
      </c>
      <c r="P97" s="194" t="str">
        <f t="shared" si="29"/>
        <v>13:10</v>
      </c>
      <c r="Q97" s="194" t="str">
        <f t="shared" si="29"/>
        <v>13:30</v>
      </c>
      <c r="R97" s="173" t="s">
        <v>892</v>
      </c>
      <c r="S97" s="194" t="str">
        <f>Q97</f>
        <v>13:30</v>
      </c>
      <c r="T97" s="164" t="str">
        <f>TEXT(VLOOKUP(C97, '10.31_일반경제'!$J$6:$N$90, 5, FALSE), "HH:MM")</f>
        <v>13:50</v>
      </c>
      <c r="U97" s="165" t="str">
        <f t="shared" si="21"/>
        <v>14:05</v>
      </c>
      <c r="V97" s="165" t="str">
        <f t="shared" si="25"/>
        <v>14:10</v>
      </c>
      <c r="W97" s="174" t="s">
        <v>980</v>
      </c>
      <c r="X97" s="208" t="str">
        <f t="shared" si="22"/>
        <v>14:10</v>
      </c>
      <c r="Y97" s="166" t="str">
        <f>TEXT(VLOOKUP(C97, '10.31_일반경제'!$K$5:$N$97, 4, FALSE), "HH:MM")</f>
        <v>14:10</v>
      </c>
      <c r="Z97" s="166" t="str">
        <f t="shared" si="23"/>
        <v>14:25</v>
      </c>
      <c r="AA97" s="189"/>
      <c r="AB97" s="190" t="s">
        <v>927</v>
      </c>
      <c r="AC97" s="191" t="s">
        <v>928</v>
      </c>
      <c r="AD97" s="191" t="s">
        <v>929</v>
      </c>
      <c r="AE97" s="167" t="str">
        <f>TEXT(VLOOKUP(A97, '10.31_일반경제'!$M$5:$N$95, 2, FALSE), "HH:MM")</f>
        <v>14:25</v>
      </c>
      <c r="AF97" s="188" t="str">
        <f t="shared" si="24"/>
        <v>14:30</v>
      </c>
      <c r="AG97" s="168" t="str" cm="1">
        <f t="array" ref="AG97">TEXT(MAX(VALUE(X97:AF97)), "HH:MM")</f>
        <v>14:30</v>
      </c>
      <c r="AH97" s="159"/>
      <c r="AI97" s="151"/>
      <c r="AJ97" s="160"/>
    </row>
    <row r="98" spans="1:36" s="154" customFormat="1" ht="45" customHeight="1">
      <c r="A98" s="177" t="s">
        <v>776</v>
      </c>
      <c r="B98" s="177" t="s">
        <v>43</v>
      </c>
      <c r="C98" s="177" t="s">
        <v>776</v>
      </c>
      <c r="D98" s="178" t="s">
        <v>148</v>
      </c>
      <c r="E98" s="178"/>
      <c r="F98" s="178"/>
      <c r="G98" s="178"/>
      <c r="H98" s="200" t="s">
        <v>567</v>
      </c>
      <c r="I98" s="179" t="s">
        <v>560</v>
      </c>
      <c r="J98" s="179"/>
      <c r="K98" s="178"/>
      <c r="L98" s="178" t="s">
        <v>816</v>
      </c>
      <c r="M98" s="178"/>
      <c r="N98" s="205" t="s">
        <v>978</v>
      </c>
      <c r="O98" s="187" t="str">
        <f t="shared" si="29"/>
        <v>13:30</v>
      </c>
      <c r="P98" s="187" t="str">
        <f t="shared" si="29"/>
        <v>13:35</v>
      </c>
      <c r="Q98" s="187" t="str">
        <f t="shared" si="29"/>
        <v>13:55</v>
      </c>
      <c r="R98" s="181" t="s">
        <v>893</v>
      </c>
      <c r="S98" s="187" t="str">
        <f>Q98</f>
        <v>13:55</v>
      </c>
      <c r="T98" s="168" t="str">
        <f>TEXT(VLOOKUP(C98, '10.31_일반경제'!$E$6:$N$98, 10, FALSE), "HH:MM")</f>
        <v>14:10</v>
      </c>
      <c r="U98" s="183" t="str">
        <f t="shared" si="21"/>
        <v>14:25</v>
      </c>
      <c r="V98" s="183" t="str">
        <f t="shared" si="25"/>
        <v>14:30</v>
      </c>
      <c r="W98" s="184" t="s">
        <v>979</v>
      </c>
      <c r="X98" s="207" t="str">
        <f t="shared" si="22"/>
        <v>14:30</v>
      </c>
      <c r="Y98" s="185" t="str">
        <f>TEXT(VLOOKUP(C98, '10.31_일반경제'!$F$6:$N$98, 9, FALSE), "HH:MM")</f>
        <v>14:30</v>
      </c>
      <c r="Z98" s="185" t="str">
        <f t="shared" si="23"/>
        <v>14:45</v>
      </c>
      <c r="AA98" s="189"/>
      <c r="AB98" s="190" t="s">
        <v>929</v>
      </c>
      <c r="AC98" s="191" t="s">
        <v>930</v>
      </c>
      <c r="AD98" s="191" t="s">
        <v>931</v>
      </c>
      <c r="AE98" s="167" t="str">
        <f>TEXT(VLOOKUP(A98, '10.31_일반경제'!$H$5:$N$97, 7, FALSE), "HH:MM")</f>
        <v>14:50</v>
      </c>
      <c r="AF98" s="188" t="str">
        <f t="shared" si="24"/>
        <v>14:55</v>
      </c>
      <c r="AG98" s="168" t="str" cm="1">
        <f t="array" ref="AG98">TEXT(MAX(VALUE(X98:AF98)), "HH:MM")</f>
        <v>14:55</v>
      </c>
      <c r="AH98" s="159"/>
      <c r="AI98" s="151"/>
      <c r="AJ98" s="160"/>
    </row>
    <row r="99" spans="1:36" s="154" customFormat="1" ht="45" customHeight="1">
      <c r="A99" s="177" t="s">
        <v>780</v>
      </c>
      <c r="B99" s="177" t="s">
        <v>48</v>
      </c>
      <c r="C99" s="177" t="s">
        <v>780</v>
      </c>
      <c r="D99" s="178" t="s">
        <v>332</v>
      </c>
      <c r="E99" s="178"/>
      <c r="F99" s="178"/>
      <c r="G99" s="178"/>
      <c r="H99" s="200" t="s">
        <v>567</v>
      </c>
      <c r="I99" s="179" t="s">
        <v>560</v>
      </c>
      <c r="J99" s="179"/>
      <c r="K99" s="178"/>
      <c r="L99" s="178" t="s">
        <v>817</v>
      </c>
      <c r="M99" s="178"/>
      <c r="N99" s="175" t="s">
        <v>981</v>
      </c>
      <c r="O99" s="194" t="str">
        <f t="shared" si="29"/>
        <v>13:30</v>
      </c>
      <c r="P99" s="194" t="str">
        <f t="shared" si="29"/>
        <v>13:35</v>
      </c>
      <c r="Q99" s="194" t="str">
        <f t="shared" si="29"/>
        <v>13:55</v>
      </c>
      <c r="R99" s="173" t="s">
        <v>892</v>
      </c>
      <c r="S99" s="194" t="str">
        <f>Q99</f>
        <v>13:55</v>
      </c>
      <c r="T99" s="164" t="str">
        <f>TEXT(VLOOKUP(C99, '10.31_일반경제'!$J$6:$N$90, 5, FALSE), "HH:MM")</f>
        <v>14:10</v>
      </c>
      <c r="U99" s="165" t="str">
        <f t="shared" si="21"/>
        <v>14:25</v>
      </c>
      <c r="V99" s="165" t="str">
        <f t="shared" si="25"/>
        <v>14:30</v>
      </c>
      <c r="W99" s="174" t="s">
        <v>980</v>
      </c>
      <c r="X99" s="208" t="str">
        <f t="shared" si="22"/>
        <v>14:30</v>
      </c>
      <c r="Y99" s="166" t="str">
        <f>TEXT(VLOOKUP(C99, '10.31_일반경제'!$K$5:$N$97, 4, FALSE), "HH:MM")</f>
        <v>14:30</v>
      </c>
      <c r="Z99" s="166" t="str">
        <f t="shared" si="23"/>
        <v>14:45</v>
      </c>
      <c r="AA99" s="189"/>
      <c r="AB99" s="190" t="s">
        <v>929</v>
      </c>
      <c r="AC99" s="191" t="s">
        <v>930</v>
      </c>
      <c r="AD99" s="191" t="s">
        <v>931</v>
      </c>
      <c r="AE99" s="167" t="str">
        <f>TEXT(VLOOKUP(A99, '10.31_일반경제'!$M$5:$N$95, 2, FALSE), "HH:MM")</f>
        <v>14:50</v>
      </c>
      <c r="AF99" s="188" t="str">
        <f t="shared" si="24"/>
        <v>14:55</v>
      </c>
      <c r="AG99" s="168" t="str" cm="1">
        <f t="array" ref="AG99">TEXT(MAX(VALUE(X99:AF99)), "HH:MM")</f>
        <v>14:55</v>
      </c>
      <c r="AH99" s="159"/>
      <c r="AI99" s="151"/>
      <c r="AJ99" s="160"/>
    </row>
    <row r="100" spans="1:36" s="154" customFormat="1" ht="45" customHeight="1">
      <c r="A100" s="177" t="s">
        <v>781</v>
      </c>
      <c r="B100" s="177" t="s">
        <v>43</v>
      </c>
      <c r="C100" s="177" t="s">
        <v>781</v>
      </c>
      <c r="D100" s="178" t="s">
        <v>152</v>
      </c>
      <c r="E100" s="178"/>
      <c r="F100" s="178"/>
      <c r="G100" s="178"/>
      <c r="H100" s="200" t="s">
        <v>567</v>
      </c>
      <c r="I100" s="179" t="s">
        <v>561</v>
      </c>
      <c r="J100" s="179"/>
      <c r="K100" s="178"/>
      <c r="L100" s="178" t="s">
        <v>816</v>
      </c>
      <c r="M100" s="178"/>
      <c r="N100" s="204"/>
      <c r="O100" s="180"/>
      <c r="P100" s="180"/>
      <c r="Q100" s="180"/>
      <c r="R100" s="181" t="s">
        <v>893</v>
      </c>
      <c r="S100" s="183" t="str">
        <f t="shared" ref="S100:S105" si="30">TEXT(T100-TIME(0, 5, 0), "HH:MM")</f>
        <v>14:25</v>
      </c>
      <c r="T100" s="183" t="str">
        <f>TEXT(VLOOKUP(C100, '10.31_일반경제'!$E$6:$N$98, 10, FALSE), "HH:MM")</f>
        <v>14:30</v>
      </c>
      <c r="U100" s="183" t="str">
        <f t="shared" si="21"/>
        <v>14:45</v>
      </c>
      <c r="V100" s="183" t="str">
        <f t="shared" si="25"/>
        <v>14:50</v>
      </c>
      <c r="W100" s="184" t="s">
        <v>979</v>
      </c>
      <c r="X100" s="207" t="str">
        <f t="shared" si="22"/>
        <v>14:50</v>
      </c>
      <c r="Y100" s="185" t="str">
        <f>TEXT(VLOOKUP(C100, '10.31_일반경제'!$F$6:$N$98, 9, FALSE), "HH:MM")</f>
        <v>14:50</v>
      </c>
      <c r="Z100" s="185" t="str">
        <f t="shared" si="23"/>
        <v>15:05</v>
      </c>
      <c r="AA100" s="186" t="s">
        <v>978</v>
      </c>
      <c r="AB100" s="207" t="s">
        <v>932</v>
      </c>
      <c r="AC100" s="168" t="s">
        <v>933</v>
      </c>
      <c r="AD100" s="168" t="s">
        <v>934</v>
      </c>
      <c r="AE100" s="167" t="str">
        <f>TEXT(VLOOKUP(A100, '10.31_일반경제'!$H$5:$N$97, 7, FALSE), "HH:MM")</f>
        <v>15:35</v>
      </c>
      <c r="AF100" s="188" t="str">
        <f t="shared" si="24"/>
        <v>15:40</v>
      </c>
      <c r="AG100" s="168" t="str" cm="1">
        <f t="array" ref="AG100">TEXT(MAX(VALUE(X100:Z100), VALUE(AB100:AF100)), "HH:MM")</f>
        <v>15:40</v>
      </c>
      <c r="AH100" s="159"/>
      <c r="AI100" s="151"/>
      <c r="AJ100" s="160"/>
    </row>
    <row r="101" spans="1:36" s="154" customFormat="1" ht="45" customHeight="1">
      <c r="A101" s="177" t="s">
        <v>785</v>
      </c>
      <c r="B101" s="177" t="s">
        <v>48</v>
      </c>
      <c r="C101" s="177" t="s">
        <v>785</v>
      </c>
      <c r="D101" s="178" t="s">
        <v>336</v>
      </c>
      <c r="E101" s="178"/>
      <c r="F101" s="178"/>
      <c r="G101" s="178"/>
      <c r="H101" s="200" t="s">
        <v>567</v>
      </c>
      <c r="I101" s="179" t="s">
        <v>561</v>
      </c>
      <c r="J101" s="179"/>
      <c r="K101" s="178"/>
      <c r="L101" s="178" t="s">
        <v>817</v>
      </c>
      <c r="M101" s="178"/>
      <c r="N101" s="204"/>
      <c r="O101" s="180"/>
      <c r="P101" s="180"/>
      <c r="Q101" s="180"/>
      <c r="R101" s="173" t="s">
        <v>892</v>
      </c>
      <c r="S101" s="165" t="str">
        <f t="shared" si="30"/>
        <v>14:25</v>
      </c>
      <c r="T101" s="165" t="str">
        <f>TEXT(VLOOKUP(C101, '10.31_일반경제'!$J$6:$N$90, 5, FALSE), "HH:MM")</f>
        <v>14:30</v>
      </c>
      <c r="U101" s="165" t="str">
        <f t="shared" si="21"/>
        <v>14:45</v>
      </c>
      <c r="V101" s="165" t="str">
        <f t="shared" si="25"/>
        <v>14:50</v>
      </c>
      <c r="W101" s="174" t="s">
        <v>980</v>
      </c>
      <c r="X101" s="208" t="str">
        <f t="shared" si="22"/>
        <v>14:50</v>
      </c>
      <c r="Y101" s="166" t="str">
        <f>TEXT(VLOOKUP(C101, '10.31_일반경제'!$K$5:$N$97, 4, FALSE), "HH:MM")</f>
        <v>14:50</v>
      </c>
      <c r="Z101" s="166" t="str">
        <f t="shared" si="23"/>
        <v>15:05</v>
      </c>
      <c r="AA101" s="193" t="s">
        <v>981</v>
      </c>
      <c r="AB101" s="208" t="s">
        <v>932</v>
      </c>
      <c r="AC101" s="164" t="s">
        <v>933</v>
      </c>
      <c r="AD101" s="164" t="s">
        <v>934</v>
      </c>
      <c r="AE101" s="167" t="str">
        <f>TEXT(VLOOKUP(A101, '10.31_일반경제'!$M$5:$N$95, 2, FALSE), "HH:MM")</f>
        <v>15:35</v>
      </c>
      <c r="AF101" s="188" t="str">
        <f t="shared" si="24"/>
        <v>15:40</v>
      </c>
      <c r="AG101" s="168" t="str" cm="1">
        <f t="array" ref="AG101">TEXT(MAX(VALUE(X101:Z101), VALUE(AB101:AF101)), "HH:MM")</f>
        <v>15:40</v>
      </c>
      <c r="AH101" s="159"/>
      <c r="AI101" s="151"/>
      <c r="AJ101" s="160"/>
    </row>
    <row r="102" spans="1:36" s="154" customFormat="1" ht="45" customHeight="1">
      <c r="A102" s="195" t="s">
        <v>782</v>
      </c>
      <c r="B102" s="195" t="s">
        <v>43</v>
      </c>
      <c r="C102" s="195" t="s">
        <v>782</v>
      </c>
      <c r="D102" s="197" t="s">
        <v>156</v>
      </c>
      <c r="E102" s="197"/>
      <c r="F102" s="197"/>
      <c r="G102" s="197"/>
      <c r="H102" s="201" t="s">
        <v>567</v>
      </c>
      <c r="I102" s="199" t="s">
        <v>561</v>
      </c>
      <c r="J102" s="199" t="s">
        <v>891</v>
      </c>
      <c r="K102" s="178"/>
      <c r="L102" s="178" t="s">
        <v>816</v>
      </c>
      <c r="M102" s="178"/>
      <c r="N102" s="204"/>
      <c r="O102" s="180"/>
      <c r="P102" s="180"/>
      <c r="Q102" s="180"/>
      <c r="R102" s="181" t="s">
        <v>893</v>
      </c>
      <c r="S102" s="183" t="e">
        <f t="shared" si="30"/>
        <v>#N/A</v>
      </c>
      <c r="T102" s="183" t="e">
        <f>TEXT(VLOOKUP(C102, '10.31_일반경제'!$E$6:$N$98, 10, FALSE), "HH:MM")</f>
        <v>#N/A</v>
      </c>
      <c r="U102" s="183" t="e">
        <f t="shared" si="21"/>
        <v>#N/A</v>
      </c>
      <c r="V102" s="183" t="e">
        <f t="shared" si="25"/>
        <v>#N/A</v>
      </c>
      <c r="W102" s="184" t="s">
        <v>979</v>
      </c>
      <c r="X102" s="207" t="e">
        <f t="shared" si="22"/>
        <v>#N/A</v>
      </c>
      <c r="Y102" s="185" t="e">
        <f>TEXT(VLOOKUP(C102, '10.31_일반경제'!$F$6:$N$98, 9, FALSE), "HH:MM")</f>
        <v>#N/A</v>
      </c>
      <c r="Z102" s="185" t="e">
        <f t="shared" si="23"/>
        <v>#N/A</v>
      </c>
      <c r="AA102" s="186" t="s">
        <v>978</v>
      </c>
      <c r="AB102" s="207" t="s">
        <v>935</v>
      </c>
      <c r="AC102" s="168" t="s">
        <v>936</v>
      </c>
      <c r="AD102" s="168" t="s">
        <v>937</v>
      </c>
      <c r="AE102" s="167" t="e">
        <f>TEXT(VLOOKUP(A102, '10.31_일반경제'!$H$5:$N$97, 7, FALSE), "HH:MM")</f>
        <v>#N/A</v>
      </c>
      <c r="AF102" s="188" t="e">
        <f t="shared" si="24"/>
        <v>#N/A</v>
      </c>
      <c r="AG102" s="168" t="e" cm="1">
        <f t="array" ref="AG102">TEXT(MAX(VALUE(X102:Z102), VALUE(AB102:AF102)), "HH:MM")</f>
        <v>#N/A</v>
      </c>
      <c r="AH102" s="159"/>
      <c r="AI102" s="151"/>
      <c r="AJ102" s="160"/>
    </row>
    <row r="103" spans="1:36" s="154" customFormat="1" ht="45" customHeight="1">
      <c r="A103" s="177" t="s">
        <v>786</v>
      </c>
      <c r="B103" s="177" t="s">
        <v>48</v>
      </c>
      <c r="C103" s="177" t="s">
        <v>786</v>
      </c>
      <c r="D103" s="178" t="s">
        <v>340</v>
      </c>
      <c r="E103" s="178"/>
      <c r="F103" s="178"/>
      <c r="G103" s="178"/>
      <c r="H103" s="200" t="s">
        <v>567</v>
      </c>
      <c r="I103" s="179" t="s">
        <v>561</v>
      </c>
      <c r="J103" s="179"/>
      <c r="K103" s="178"/>
      <c r="L103" s="178" t="s">
        <v>817</v>
      </c>
      <c r="M103" s="178"/>
      <c r="N103" s="204"/>
      <c r="O103" s="180"/>
      <c r="P103" s="180"/>
      <c r="Q103" s="180"/>
      <c r="R103" s="173" t="s">
        <v>892</v>
      </c>
      <c r="S103" s="165" t="str">
        <f t="shared" si="30"/>
        <v>14:45</v>
      </c>
      <c r="T103" s="165" t="str">
        <f>TEXT(VLOOKUP(C103, '10.31_일반경제'!$J$6:$N$90, 5, FALSE), "HH:MM")</f>
        <v>14:50</v>
      </c>
      <c r="U103" s="165" t="str">
        <f t="shared" si="21"/>
        <v>15:05</v>
      </c>
      <c r="V103" s="165" t="str">
        <f t="shared" si="25"/>
        <v>15:10</v>
      </c>
      <c r="W103" s="174" t="s">
        <v>980</v>
      </c>
      <c r="X103" s="208" t="str">
        <f t="shared" si="22"/>
        <v>15:10</v>
      </c>
      <c r="Y103" s="166" t="str">
        <f>TEXT(VLOOKUP(C103, '10.31_일반경제'!$K$5:$N$97, 4, FALSE), "HH:MM")</f>
        <v>15:10</v>
      </c>
      <c r="Z103" s="166" t="str">
        <f t="shared" si="23"/>
        <v>15:25</v>
      </c>
      <c r="AA103" s="193" t="s">
        <v>981</v>
      </c>
      <c r="AB103" s="208" t="s">
        <v>935</v>
      </c>
      <c r="AC103" s="164" t="s">
        <v>936</v>
      </c>
      <c r="AD103" s="164" t="s">
        <v>937</v>
      </c>
      <c r="AE103" s="167" t="str">
        <f>TEXT(VLOOKUP(A103, '10.31_일반경제'!$M$5:$N$95, 2, FALSE), "HH:MM")</f>
        <v>16:00</v>
      </c>
      <c r="AF103" s="188" t="str">
        <f t="shared" si="24"/>
        <v>16:05</v>
      </c>
      <c r="AG103" s="168" t="str" cm="1">
        <f t="array" ref="AG103">TEXT(MAX(VALUE(X103:Z103), VALUE(AB103:AF103)), "HH:MM")</f>
        <v>16:05</v>
      </c>
      <c r="AH103" s="159"/>
      <c r="AI103" s="151"/>
      <c r="AJ103" s="160"/>
    </row>
    <row r="104" spans="1:36" s="154" customFormat="1" ht="45" customHeight="1">
      <c r="A104" s="177" t="s">
        <v>783</v>
      </c>
      <c r="B104" s="177" t="s">
        <v>43</v>
      </c>
      <c r="C104" s="177" t="s">
        <v>783</v>
      </c>
      <c r="D104" s="178" t="s">
        <v>160</v>
      </c>
      <c r="E104" s="178"/>
      <c r="F104" s="178"/>
      <c r="G104" s="178"/>
      <c r="H104" s="200" t="s">
        <v>567</v>
      </c>
      <c r="I104" s="179" t="s">
        <v>561</v>
      </c>
      <c r="J104" s="179"/>
      <c r="K104" s="178"/>
      <c r="L104" s="178" t="s">
        <v>816</v>
      </c>
      <c r="M104" s="178"/>
      <c r="N104" s="204"/>
      <c r="O104" s="180"/>
      <c r="P104" s="180"/>
      <c r="Q104" s="180"/>
      <c r="R104" s="181" t="s">
        <v>893</v>
      </c>
      <c r="S104" s="183" t="str">
        <f t="shared" si="30"/>
        <v>14:45</v>
      </c>
      <c r="T104" s="183" t="str">
        <f>TEXT(VLOOKUP(C104, '10.31_일반경제'!$E$6:$N$98, 10, FALSE), "HH:MM")</f>
        <v>14:50</v>
      </c>
      <c r="U104" s="183" t="str">
        <f t="shared" si="21"/>
        <v>15:05</v>
      </c>
      <c r="V104" s="183" t="str">
        <f t="shared" si="25"/>
        <v>15:10</v>
      </c>
      <c r="W104" s="184" t="s">
        <v>979</v>
      </c>
      <c r="X104" s="207" t="str">
        <f t="shared" si="22"/>
        <v>15:10</v>
      </c>
      <c r="Y104" s="185" t="str">
        <f>TEXT(VLOOKUP(C104, '10.31_일반경제'!$F$6:$N$98, 9, FALSE), "HH:MM")</f>
        <v>15:10</v>
      </c>
      <c r="Z104" s="185" t="str">
        <f t="shared" si="23"/>
        <v>15:25</v>
      </c>
      <c r="AA104" s="186" t="s">
        <v>978</v>
      </c>
      <c r="AB104" s="207" t="s">
        <v>938</v>
      </c>
      <c r="AC104" s="168" t="s">
        <v>939</v>
      </c>
      <c r="AD104" s="168" t="s">
        <v>940</v>
      </c>
      <c r="AE104" s="167" t="str">
        <f>TEXT(VLOOKUP(A104, '10.31_일반경제'!$H$5:$N$97, 7, FALSE), "HH:MM")</f>
        <v>16:00</v>
      </c>
      <c r="AF104" s="188" t="str">
        <f t="shared" si="24"/>
        <v>16:05</v>
      </c>
      <c r="AG104" s="168" t="str" cm="1">
        <f t="array" ref="AG104">TEXT(MAX(VALUE(X104:Z104), VALUE(AB104:AF104)), "HH:MM")</f>
        <v>16:25</v>
      </c>
      <c r="AH104" s="159"/>
      <c r="AI104" s="151"/>
      <c r="AJ104" s="160"/>
    </row>
    <row r="105" spans="1:36" s="154" customFormat="1" ht="45" customHeight="1">
      <c r="A105" s="177" t="s">
        <v>787</v>
      </c>
      <c r="B105" s="177" t="s">
        <v>48</v>
      </c>
      <c r="C105" s="177" t="s">
        <v>787</v>
      </c>
      <c r="D105" s="178" t="s">
        <v>344</v>
      </c>
      <c r="E105" s="178"/>
      <c r="F105" s="178"/>
      <c r="G105" s="178"/>
      <c r="H105" s="200" t="s">
        <v>567</v>
      </c>
      <c r="I105" s="179" t="s">
        <v>561</v>
      </c>
      <c r="J105" s="179"/>
      <c r="K105" s="178"/>
      <c r="L105" s="178" t="s">
        <v>817</v>
      </c>
      <c r="M105" s="178"/>
      <c r="N105" s="204"/>
      <c r="O105" s="180"/>
      <c r="P105" s="180"/>
      <c r="Q105" s="180"/>
      <c r="R105" s="173" t="s">
        <v>892</v>
      </c>
      <c r="S105" s="165" t="str">
        <f t="shared" si="30"/>
        <v>15:05</v>
      </c>
      <c r="T105" s="165" t="str">
        <f>TEXT(VLOOKUP(C105, '10.31_일반경제'!$J$6:$N$90, 5, FALSE), "HH:MM")</f>
        <v>15:10</v>
      </c>
      <c r="U105" s="165" t="str">
        <f t="shared" si="21"/>
        <v>15:25</v>
      </c>
      <c r="V105" s="165" t="str">
        <f t="shared" si="25"/>
        <v>15:30</v>
      </c>
      <c r="W105" s="174" t="s">
        <v>980</v>
      </c>
      <c r="X105" s="208" t="str">
        <f t="shared" si="22"/>
        <v>15:30</v>
      </c>
      <c r="Y105" s="166" t="str">
        <f>TEXT(VLOOKUP(C105, '10.31_일반경제'!$K$5:$N$97, 4, FALSE), "HH:MM")</f>
        <v>15:30</v>
      </c>
      <c r="Z105" s="166" t="str">
        <f t="shared" si="23"/>
        <v>15:45</v>
      </c>
      <c r="AA105" s="193" t="s">
        <v>981</v>
      </c>
      <c r="AB105" s="208" t="s">
        <v>938</v>
      </c>
      <c r="AC105" s="164" t="s">
        <v>939</v>
      </c>
      <c r="AD105" s="164" t="s">
        <v>940</v>
      </c>
      <c r="AE105" s="167" t="str">
        <f>TEXT(VLOOKUP(A105, '10.31_일반경제'!$M$5:$N$95, 2, FALSE), "HH:MM")</f>
        <v>16:25</v>
      </c>
      <c r="AF105" s="188" t="str">
        <f t="shared" si="24"/>
        <v>16:30</v>
      </c>
      <c r="AG105" s="168" t="str" cm="1">
        <f t="array" ref="AG105">TEXT(MAX(VALUE(X105:Z105), VALUE(AB105:AF105)), "HH:MM")</f>
        <v>16:30</v>
      </c>
      <c r="AH105" s="159"/>
      <c r="AI105" s="151"/>
      <c r="AJ105" s="160"/>
    </row>
    <row r="106" spans="1:36" s="154" customFormat="1" ht="45" customHeight="1">
      <c r="A106" s="177" t="s">
        <v>784</v>
      </c>
      <c r="B106" s="177" t="s">
        <v>43</v>
      </c>
      <c r="C106" s="177" t="s">
        <v>784</v>
      </c>
      <c r="D106" s="178" t="s">
        <v>164</v>
      </c>
      <c r="E106" s="178"/>
      <c r="F106" s="178"/>
      <c r="G106" s="178"/>
      <c r="H106" s="200" t="s">
        <v>567</v>
      </c>
      <c r="I106" s="179" t="s">
        <v>561</v>
      </c>
      <c r="J106" s="179"/>
      <c r="K106" s="178"/>
      <c r="L106" s="178" t="s">
        <v>816</v>
      </c>
      <c r="M106" s="178"/>
      <c r="N106" s="205" t="s">
        <v>978</v>
      </c>
      <c r="O106" s="187" t="str">
        <f t="shared" ref="O106:Q107" si="31">AB106</f>
        <v>14:45</v>
      </c>
      <c r="P106" s="187" t="str">
        <f t="shared" si="31"/>
        <v>14:50</v>
      </c>
      <c r="Q106" s="187" t="str">
        <f t="shared" si="31"/>
        <v>15:10</v>
      </c>
      <c r="R106" s="181" t="s">
        <v>893</v>
      </c>
      <c r="S106" s="187" t="str">
        <f>Q106</f>
        <v>15:10</v>
      </c>
      <c r="T106" s="168" t="str">
        <f>TEXT(VLOOKUP(C106, '10.31_일반경제'!$E$6:$N$98, 10, FALSE), "HH:MM")</f>
        <v>15:10</v>
      </c>
      <c r="U106" s="183" t="str">
        <f t="shared" si="21"/>
        <v>15:25</v>
      </c>
      <c r="V106" s="183" t="str">
        <f t="shared" si="25"/>
        <v>15:30</v>
      </c>
      <c r="W106" s="184" t="s">
        <v>979</v>
      </c>
      <c r="X106" s="207" t="str">
        <f t="shared" si="22"/>
        <v>15:30</v>
      </c>
      <c r="Y106" s="185" t="str">
        <f>TEXT(VLOOKUP(C106, '10.31_일반경제'!$F$6:$N$98, 9, FALSE), "HH:MM")</f>
        <v>15:30</v>
      </c>
      <c r="Z106" s="185" t="str">
        <f t="shared" si="23"/>
        <v>15:45</v>
      </c>
      <c r="AA106" s="189"/>
      <c r="AB106" s="190" t="s">
        <v>926</v>
      </c>
      <c r="AC106" s="191" t="s">
        <v>941</v>
      </c>
      <c r="AD106" s="191" t="s">
        <v>942</v>
      </c>
      <c r="AE106" s="167" t="str">
        <f>TEXT(VLOOKUP(A106, '10.31_일반경제'!$H$5:$N$97, 7, FALSE), "HH:MM")</f>
        <v>15:45</v>
      </c>
      <c r="AF106" s="188" t="str">
        <f t="shared" si="24"/>
        <v>15:50</v>
      </c>
      <c r="AG106" s="168" t="str" cm="1">
        <f t="array" ref="AG106">TEXT(MAX(VALUE(X106:AF106)), "HH:MM")</f>
        <v>15:50</v>
      </c>
      <c r="AH106" s="159"/>
      <c r="AI106" s="151"/>
      <c r="AJ106" s="160"/>
    </row>
    <row r="107" spans="1:36" s="154" customFormat="1" ht="45" customHeight="1">
      <c r="A107" s="177" t="s">
        <v>788</v>
      </c>
      <c r="B107" s="177" t="s">
        <v>48</v>
      </c>
      <c r="C107" s="177" t="s">
        <v>788</v>
      </c>
      <c r="D107" s="178" t="s">
        <v>348</v>
      </c>
      <c r="E107" s="178"/>
      <c r="F107" s="178"/>
      <c r="G107" s="178"/>
      <c r="H107" s="200" t="s">
        <v>567</v>
      </c>
      <c r="I107" s="179" t="s">
        <v>561</v>
      </c>
      <c r="J107" s="179"/>
      <c r="K107" s="178"/>
      <c r="L107" s="178" t="s">
        <v>817</v>
      </c>
      <c r="M107" s="178"/>
      <c r="N107" s="175" t="s">
        <v>981</v>
      </c>
      <c r="O107" s="194" t="str">
        <f t="shared" si="31"/>
        <v>14:45</v>
      </c>
      <c r="P107" s="194" t="str">
        <f t="shared" si="31"/>
        <v>14:50</v>
      </c>
      <c r="Q107" s="194" t="str">
        <f t="shared" si="31"/>
        <v>15:10</v>
      </c>
      <c r="R107" s="173" t="s">
        <v>892</v>
      </c>
      <c r="S107" s="194" t="str">
        <f>Q107</f>
        <v>15:10</v>
      </c>
      <c r="T107" s="164" t="str">
        <f>TEXT(VLOOKUP(C107, '10.31_일반경제'!$J$6:$N$90, 5, FALSE), "HH:MM")</f>
        <v>15:30</v>
      </c>
      <c r="U107" s="165" t="str">
        <f t="shared" si="21"/>
        <v>15:45</v>
      </c>
      <c r="V107" s="165" t="str">
        <f t="shared" si="25"/>
        <v>15:50</v>
      </c>
      <c r="W107" s="174" t="s">
        <v>980</v>
      </c>
      <c r="X107" s="208" t="str">
        <f t="shared" si="22"/>
        <v>15:50</v>
      </c>
      <c r="Y107" s="166" t="str">
        <f>TEXT(VLOOKUP(C107, '10.31_일반경제'!$K$5:$N$97, 4, FALSE), "HH:MM")</f>
        <v>15:50</v>
      </c>
      <c r="Z107" s="166" t="str">
        <f t="shared" si="23"/>
        <v>16:05</v>
      </c>
      <c r="AA107" s="189"/>
      <c r="AB107" s="190" t="s">
        <v>926</v>
      </c>
      <c r="AC107" s="191" t="s">
        <v>941</v>
      </c>
      <c r="AD107" s="191" t="s">
        <v>942</v>
      </c>
      <c r="AE107" s="167" t="str">
        <f>TEXT(VLOOKUP(A107, '10.31_일반경제'!$M$5:$N$95, 2, FALSE), "HH:MM")</f>
        <v>16:05</v>
      </c>
      <c r="AF107" s="188" t="str">
        <f t="shared" si="24"/>
        <v>16:10</v>
      </c>
      <c r="AG107" s="168" t="str" cm="1">
        <f t="array" ref="AG107">TEXT(MAX(VALUE(X107:AF107)), "HH:MM")</f>
        <v>16:10</v>
      </c>
      <c r="AH107" s="159"/>
      <c r="AI107" s="151"/>
      <c r="AJ107" s="160"/>
    </row>
    <row r="108" spans="1:36" s="154" customFormat="1" ht="43.9" customHeight="1">
      <c r="A108" s="177" t="s">
        <v>789</v>
      </c>
      <c r="B108" s="177" t="s">
        <v>37</v>
      </c>
      <c r="C108" s="177" t="s">
        <v>789</v>
      </c>
      <c r="D108" s="178" t="s">
        <v>80</v>
      </c>
      <c r="E108" s="178"/>
      <c r="F108" s="178"/>
      <c r="G108" s="178"/>
      <c r="H108" s="202" t="s">
        <v>568</v>
      </c>
      <c r="I108" s="179" t="s">
        <v>554</v>
      </c>
      <c r="J108" s="179"/>
      <c r="K108" s="178"/>
      <c r="L108" s="178" t="s">
        <v>816</v>
      </c>
      <c r="M108" s="178"/>
      <c r="N108" s="204"/>
      <c r="O108" s="180"/>
      <c r="P108" s="180"/>
      <c r="Q108" s="180"/>
      <c r="R108" s="181" t="s">
        <v>893</v>
      </c>
      <c r="S108" s="183" t="str">
        <f>TEXT(T108-TIME(0, 5, 0), "HH:MM")</f>
        <v>08:55</v>
      </c>
      <c r="T108" s="183" t="str">
        <f>TEXT(VLOOKUP(C108, '11.1_특별(보훈),고교행정'!$E$6:$N$79, 10, FALSE), "HH:MM")</f>
        <v>09:00</v>
      </c>
      <c r="U108" s="183" t="str">
        <f t="shared" ref="U108:U128" si="32">TEXT(T108+TIME(0, 15, 0), "HH:MM")</f>
        <v>09:15</v>
      </c>
      <c r="V108" s="183" t="str">
        <f t="shared" ref="V108:V128" si="33">TEXT(U108+TIME(0, 5, 0), "HH:MM")</f>
        <v>09:20</v>
      </c>
      <c r="W108" s="184" t="s">
        <v>979</v>
      </c>
      <c r="X108" s="207" t="str">
        <f t="shared" ref="X108:X128" si="34">TEXT(U108+TIME(0, 5, 0), "HH:MM")</f>
        <v>09:20</v>
      </c>
      <c r="Y108" s="185" t="str">
        <f>TEXT(VLOOKUP(C108, '11.1_특별(보훈),고교행정'!$F$6:$N$79, 9, FALSE), "HH:MM")</f>
        <v>09:20</v>
      </c>
      <c r="Z108" s="185" t="str">
        <f t="shared" ref="Z108:Z128" si="35">TEXT(Y108+TIME(0, 15, 0), "HH:MM")</f>
        <v>09:35</v>
      </c>
      <c r="AA108" s="186" t="s">
        <v>978</v>
      </c>
      <c r="AB108" s="207" t="s">
        <v>899</v>
      </c>
      <c r="AC108" s="168" t="s">
        <v>900</v>
      </c>
      <c r="AD108" s="168" t="s">
        <v>901</v>
      </c>
      <c r="AE108" s="167" t="str">
        <f>TEXT(VLOOKUP(A108, '11.1_특별(보훈),고교행정'!$H$5:$N$77, 7, FALSE), "HH:MM")</f>
        <v>10:10</v>
      </c>
      <c r="AF108" s="188" t="str">
        <f t="shared" ref="AF108:AF128" si="36">TEXT(AE108+TIME(0, 5, 0), "HH:MM")</f>
        <v>10:15</v>
      </c>
      <c r="AG108" s="168" t="str" cm="1">
        <f t="array" ref="AG108">TEXT(MAX(VALUE(X108:Z108), VALUE(AB108:AF108)), "HH:MM")</f>
        <v>10:15</v>
      </c>
      <c r="AH108" s="159"/>
      <c r="AI108" s="151"/>
      <c r="AJ108" s="160"/>
    </row>
    <row r="109" spans="1:36" s="154" customFormat="1" ht="43.9" customHeight="1">
      <c r="A109" s="177" t="s">
        <v>791</v>
      </c>
      <c r="B109" s="177" t="s">
        <v>37</v>
      </c>
      <c r="C109" s="177" t="s">
        <v>791</v>
      </c>
      <c r="D109" s="178" t="s">
        <v>86</v>
      </c>
      <c r="E109" s="178"/>
      <c r="F109" s="178"/>
      <c r="G109" s="178"/>
      <c r="H109" s="202" t="s">
        <v>568</v>
      </c>
      <c r="I109" s="179" t="s">
        <v>554</v>
      </c>
      <c r="J109" s="179"/>
      <c r="K109" s="178"/>
      <c r="L109" s="178" t="s">
        <v>816</v>
      </c>
      <c r="M109" s="178"/>
      <c r="N109" s="205" t="s">
        <v>978</v>
      </c>
      <c r="O109" s="187" t="str">
        <f>AB109</f>
        <v>08:55</v>
      </c>
      <c r="P109" s="187" t="str">
        <f>AC109</f>
        <v>09:00</v>
      </c>
      <c r="Q109" s="187" t="str">
        <f>AD109</f>
        <v>09:20</v>
      </c>
      <c r="R109" s="181" t="s">
        <v>893</v>
      </c>
      <c r="S109" s="187" t="str">
        <f>Q109</f>
        <v>09:20</v>
      </c>
      <c r="T109" s="168" t="str">
        <f>TEXT(VLOOKUP(C109, '11.1_특별(보훈),고교행정'!$E$6:$N$79, 10, FALSE), "HH:MM")</f>
        <v>09:40</v>
      </c>
      <c r="U109" s="183" t="str">
        <f t="shared" si="32"/>
        <v>09:55</v>
      </c>
      <c r="V109" s="183" t="str">
        <f t="shared" si="33"/>
        <v>10:00</v>
      </c>
      <c r="W109" s="184" t="s">
        <v>979</v>
      </c>
      <c r="X109" s="207" t="str">
        <f t="shared" si="34"/>
        <v>10:00</v>
      </c>
      <c r="Y109" s="185" t="str">
        <f>TEXT(VLOOKUP(C109, '11.1_특별(보훈),고교행정'!$F$6:$N$79, 9, FALSE), "HH:MM")</f>
        <v>10:00</v>
      </c>
      <c r="Z109" s="185" t="str">
        <f t="shared" si="35"/>
        <v>10:15</v>
      </c>
      <c r="AA109" s="189"/>
      <c r="AB109" s="190" t="s">
        <v>905</v>
      </c>
      <c r="AC109" s="191" t="s">
        <v>906</v>
      </c>
      <c r="AD109" s="191" t="s">
        <v>907</v>
      </c>
      <c r="AE109" s="167" t="str">
        <f>TEXT(VLOOKUP(A109, '11.1_특별(보훈),고교행정'!$H$5:$N$77, 7, FALSE), "HH:MM")</f>
        <v>10:15</v>
      </c>
      <c r="AF109" s="188" t="str">
        <f t="shared" si="36"/>
        <v>10:20</v>
      </c>
      <c r="AG109" s="168" t="str" cm="1">
        <f t="array" ref="AG109">TEXT(MAX(VALUE(X109:AF109)), "HH:MM")</f>
        <v>10:20</v>
      </c>
      <c r="AH109" s="159"/>
      <c r="AI109" s="151"/>
      <c r="AJ109" s="160"/>
    </row>
    <row r="110" spans="1:36" s="154" customFormat="1" ht="43.9" customHeight="1">
      <c r="A110" s="177" t="s">
        <v>790</v>
      </c>
      <c r="B110" s="177" t="s">
        <v>37</v>
      </c>
      <c r="C110" s="177" t="s">
        <v>790</v>
      </c>
      <c r="D110" s="178" t="s">
        <v>83</v>
      </c>
      <c r="E110" s="178"/>
      <c r="F110" s="178"/>
      <c r="G110" s="178"/>
      <c r="H110" s="202" t="s">
        <v>568</v>
      </c>
      <c r="I110" s="179" t="s">
        <v>554</v>
      </c>
      <c r="J110" s="179"/>
      <c r="K110" s="178"/>
      <c r="L110" s="178" t="s">
        <v>816</v>
      </c>
      <c r="M110" s="178"/>
      <c r="N110" s="204" t="s">
        <v>1060</v>
      </c>
      <c r="O110" s="180"/>
      <c r="P110" s="180"/>
      <c r="Q110" s="180"/>
      <c r="R110" s="181" t="s">
        <v>893</v>
      </c>
      <c r="S110" s="183" t="str">
        <f>TEXT(T110-TIME(0, 5, 0), "HH:MM")</f>
        <v>09:15</v>
      </c>
      <c r="T110" s="183" t="str">
        <f>TEXT(VLOOKUP(C110, '11.1_특별(보훈),고교행정'!$E$6:$N$79, 10, FALSE), "HH:MM")</f>
        <v>09:20</v>
      </c>
      <c r="U110" s="183" t="str">
        <f t="shared" si="32"/>
        <v>09:35</v>
      </c>
      <c r="V110" s="183" t="str">
        <f t="shared" si="33"/>
        <v>09:40</v>
      </c>
      <c r="W110" s="184" t="s">
        <v>979</v>
      </c>
      <c r="X110" s="207" t="str">
        <f t="shared" si="34"/>
        <v>09:40</v>
      </c>
      <c r="Y110" s="185" t="str">
        <f>TEXT(VLOOKUP(C110, '11.1_특별(보훈),고교행정'!$F$6:$N$79, 9, FALSE), "HH:MM")</f>
        <v>09:40</v>
      </c>
      <c r="Z110" s="185" t="str">
        <f t="shared" si="35"/>
        <v>09:55</v>
      </c>
      <c r="AA110" s="186" t="s">
        <v>978</v>
      </c>
      <c r="AB110" s="207" t="s">
        <v>902</v>
      </c>
      <c r="AC110" s="168" t="s">
        <v>903</v>
      </c>
      <c r="AD110" s="168" t="s">
        <v>904</v>
      </c>
      <c r="AE110" s="167" t="str">
        <f>TEXT(VLOOKUP(A110, '11.1_특별(보훈),고교행정'!$H$5:$N$77, 7, FALSE), "HH:MM")</f>
        <v>10:35</v>
      </c>
      <c r="AF110" s="188" t="str">
        <f t="shared" si="36"/>
        <v>10:40</v>
      </c>
      <c r="AG110" s="168" t="str" cm="1">
        <f t="array" ref="AG110">TEXT(MAX(VALUE(X110:Z110), VALUE(AB110:AF110)), "HH:MM")</f>
        <v>10:40</v>
      </c>
      <c r="AH110" s="159"/>
      <c r="AI110" s="151"/>
      <c r="AJ110" s="160"/>
    </row>
    <row r="111" spans="1:36" s="154" customFormat="1" ht="43.9" customHeight="1">
      <c r="A111" s="177" t="s">
        <v>792</v>
      </c>
      <c r="B111" s="177" t="s">
        <v>37</v>
      </c>
      <c r="C111" s="177" t="s">
        <v>792</v>
      </c>
      <c r="D111" s="178" t="s">
        <v>89</v>
      </c>
      <c r="E111" s="178"/>
      <c r="F111" s="178"/>
      <c r="G111" s="178"/>
      <c r="H111" s="202" t="s">
        <v>568</v>
      </c>
      <c r="I111" s="179" t="s">
        <v>554</v>
      </c>
      <c r="J111" s="179"/>
      <c r="K111" s="178"/>
      <c r="L111" s="178" t="s">
        <v>816</v>
      </c>
      <c r="M111" s="178"/>
      <c r="N111" s="205" t="s">
        <v>978</v>
      </c>
      <c r="O111" s="187" t="str">
        <f t="shared" ref="O111:Q113" si="37">AB111</f>
        <v>09:20</v>
      </c>
      <c r="P111" s="187" t="str">
        <f t="shared" si="37"/>
        <v>09:25</v>
      </c>
      <c r="Q111" s="187" t="str">
        <f t="shared" si="37"/>
        <v>09:45</v>
      </c>
      <c r="R111" s="181" t="s">
        <v>893</v>
      </c>
      <c r="S111" s="187" t="str">
        <f>Q111</f>
        <v>09:45</v>
      </c>
      <c r="T111" s="168" t="str">
        <f>TEXT(VLOOKUP(C111, '11.1_특별(보훈),고교행정'!$E$6:$N$79, 10, FALSE), "HH:MM")</f>
        <v>10:00</v>
      </c>
      <c r="U111" s="183" t="str">
        <f t="shared" si="32"/>
        <v>10:15</v>
      </c>
      <c r="V111" s="183" t="str">
        <f t="shared" si="33"/>
        <v>10:20</v>
      </c>
      <c r="W111" s="184" t="s">
        <v>979</v>
      </c>
      <c r="X111" s="207" t="str">
        <f t="shared" si="34"/>
        <v>10:20</v>
      </c>
      <c r="Y111" s="185" t="str">
        <f>TEXT(VLOOKUP(C111, '11.1_특별(보훈),고교행정'!$F$6:$N$79, 9, FALSE), "HH:MM")</f>
        <v>10:20</v>
      </c>
      <c r="Z111" s="185" t="str">
        <f t="shared" si="35"/>
        <v>10:35</v>
      </c>
      <c r="AA111" s="189"/>
      <c r="AB111" s="190" t="s">
        <v>907</v>
      </c>
      <c r="AC111" s="191" t="s">
        <v>908</v>
      </c>
      <c r="AD111" s="191" t="s">
        <v>909</v>
      </c>
      <c r="AE111" s="167" t="str">
        <f>TEXT(VLOOKUP(A111, '11.1_특별(보훈),고교행정'!$H$5:$N$77, 7, FALSE), "HH:MM")</f>
        <v>10:40</v>
      </c>
      <c r="AF111" s="188" t="str">
        <f t="shared" si="36"/>
        <v>10:45</v>
      </c>
      <c r="AG111" s="168" t="str" cm="1">
        <f t="array" ref="AG111">TEXT(MAX(VALUE(X111:AF111)), "HH:MM")</f>
        <v>10:45</v>
      </c>
      <c r="AH111" s="159"/>
      <c r="AI111" s="151"/>
      <c r="AJ111" s="160"/>
    </row>
    <row r="112" spans="1:36" s="154" customFormat="1" ht="43.9" customHeight="1">
      <c r="A112" s="177" t="s">
        <v>795</v>
      </c>
      <c r="B112" s="177" t="s">
        <v>52</v>
      </c>
      <c r="C112" s="177" t="s">
        <v>795</v>
      </c>
      <c r="D112" s="178" t="s">
        <v>494</v>
      </c>
      <c r="E112" s="178"/>
      <c r="F112" s="178"/>
      <c r="G112" s="178"/>
      <c r="H112" s="202" t="s">
        <v>568</v>
      </c>
      <c r="I112" s="179" t="s">
        <v>554</v>
      </c>
      <c r="J112" s="179"/>
      <c r="K112" s="178"/>
      <c r="L112" s="178" t="s">
        <v>817</v>
      </c>
      <c r="M112" s="178"/>
      <c r="N112" s="175" t="s">
        <v>981</v>
      </c>
      <c r="O112" s="194" t="str">
        <f t="shared" si="37"/>
        <v>08:55</v>
      </c>
      <c r="P112" s="194" t="str">
        <f t="shared" si="37"/>
        <v>09:00</v>
      </c>
      <c r="Q112" s="194" t="str">
        <f t="shared" si="37"/>
        <v>09:20</v>
      </c>
      <c r="R112" s="173" t="s">
        <v>892</v>
      </c>
      <c r="S112" s="194" t="str">
        <f>Q112</f>
        <v>09:20</v>
      </c>
      <c r="T112" s="164" t="str">
        <f>TEXT(VLOOKUP(C112, '11.1_특별(보훈),고교행정'!$J$6:$N$77, 5, FALSE), "HH:MM")</f>
        <v>09:40</v>
      </c>
      <c r="U112" s="165" t="str">
        <f t="shared" si="32"/>
        <v>09:55</v>
      </c>
      <c r="V112" s="165" t="str">
        <f t="shared" si="33"/>
        <v>10:00</v>
      </c>
      <c r="W112" s="174" t="s">
        <v>980</v>
      </c>
      <c r="X112" s="208" t="str">
        <f t="shared" si="34"/>
        <v>10:00</v>
      </c>
      <c r="Y112" s="166" t="str">
        <f>TEXT(VLOOKUP(C112, '11.1_특별(보훈),고교행정'!$K$6:$N$78, 4, FALSE), "HH:MM")</f>
        <v>10:00</v>
      </c>
      <c r="Z112" s="166" t="str">
        <f t="shared" si="35"/>
        <v>10:15</v>
      </c>
      <c r="AA112" s="189"/>
      <c r="AB112" s="190" t="s">
        <v>905</v>
      </c>
      <c r="AC112" s="191" t="s">
        <v>906</v>
      </c>
      <c r="AD112" s="191" t="s">
        <v>907</v>
      </c>
      <c r="AE112" s="167" t="str">
        <f>TEXT(VLOOKUP(A112, '11.1_특별(보훈),고교행정'!$M$5:$N$75, 2, FALSE), "HH:MM")</f>
        <v>10:15</v>
      </c>
      <c r="AF112" s="188" t="str">
        <f t="shared" si="36"/>
        <v>10:20</v>
      </c>
      <c r="AG112" s="168" t="str" cm="1">
        <f t="array" ref="AG112">TEXT(MAX(VALUE(X112:AF112)), "HH:MM")</f>
        <v>10:20</v>
      </c>
      <c r="AH112" s="159"/>
      <c r="AI112" s="151"/>
      <c r="AJ112" s="160"/>
    </row>
    <row r="113" spans="1:36" s="154" customFormat="1" ht="43.9" customHeight="1">
      <c r="A113" s="177" t="s">
        <v>796</v>
      </c>
      <c r="B113" s="177" t="s">
        <v>52</v>
      </c>
      <c r="C113" s="177" t="s">
        <v>796</v>
      </c>
      <c r="D113" s="178" t="s">
        <v>497</v>
      </c>
      <c r="E113" s="178"/>
      <c r="F113" s="178"/>
      <c r="G113" s="178"/>
      <c r="H113" s="202" t="s">
        <v>568</v>
      </c>
      <c r="I113" s="179" t="s">
        <v>554</v>
      </c>
      <c r="J113" s="179"/>
      <c r="K113" s="178"/>
      <c r="L113" s="178" t="s">
        <v>817</v>
      </c>
      <c r="M113" s="178"/>
      <c r="N113" s="175" t="s">
        <v>981</v>
      </c>
      <c r="O113" s="194" t="str">
        <f t="shared" si="37"/>
        <v>09:20</v>
      </c>
      <c r="P113" s="194" t="str">
        <f t="shared" si="37"/>
        <v>09:25</v>
      </c>
      <c r="Q113" s="194" t="str">
        <f t="shared" si="37"/>
        <v>09:45</v>
      </c>
      <c r="R113" s="173" t="s">
        <v>892</v>
      </c>
      <c r="S113" s="194" t="str">
        <f>Q113</f>
        <v>09:45</v>
      </c>
      <c r="T113" s="164" t="str">
        <f>TEXT(VLOOKUP(C113, '11.1_특별(보훈),고교행정'!$J$6:$N$77, 5, FALSE), "HH:MM")</f>
        <v>10:00</v>
      </c>
      <c r="U113" s="165" t="str">
        <f t="shared" si="32"/>
        <v>10:15</v>
      </c>
      <c r="V113" s="165" t="str">
        <f t="shared" si="33"/>
        <v>10:20</v>
      </c>
      <c r="W113" s="174" t="s">
        <v>980</v>
      </c>
      <c r="X113" s="208" t="str">
        <f t="shared" si="34"/>
        <v>10:20</v>
      </c>
      <c r="Y113" s="166" t="str">
        <f>TEXT(VLOOKUP(C113, '11.1_특별(보훈),고교행정'!$K$6:$N$78, 4, FALSE), "HH:MM")</f>
        <v>10:20</v>
      </c>
      <c r="Z113" s="166" t="str">
        <f t="shared" si="35"/>
        <v>10:35</v>
      </c>
      <c r="AA113" s="189"/>
      <c r="AB113" s="190" t="s">
        <v>907</v>
      </c>
      <c r="AC113" s="191" t="s">
        <v>908</v>
      </c>
      <c r="AD113" s="191" t="s">
        <v>909</v>
      </c>
      <c r="AE113" s="167" t="str">
        <f>TEXT(VLOOKUP(A113, '11.1_특별(보훈),고교행정'!$M$5:$N$75, 2, FALSE), "HH:MM")</f>
        <v>10:40</v>
      </c>
      <c r="AF113" s="188" t="str">
        <f t="shared" si="36"/>
        <v>10:45</v>
      </c>
      <c r="AG113" s="168" t="str" cm="1">
        <f t="array" ref="AG113">TEXT(MAX(VALUE(X113:AF113)), "HH:MM")</f>
        <v>10:45</v>
      </c>
      <c r="AH113" s="159"/>
      <c r="AI113" s="151"/>
      <c r="AJ113" s="160"/>
    </row>
    <row r="114" spans="1:36" s="154" customFormat="1" ht="43.9" customHeight="1">
      <c r="A114" s="177" t="s">
        <v>793</v>
      </c>
      <c r="B114" s="177" t="s">
        <v>52</v>
      </c>
      <c r="C114" s="177" t="s">
        <v>793</v>
      </c>
      <c r="D114" s="178" t="s">
        <v>488</v>
      </c>
      <c r="E114" s="178"/>
      <c r="F114" s="178"/>
      <c r="G114" s="178"/>
      <c r="H114" s="202" t="s">
        <v>568</v>
      </c>
      <c r="I114" s="179" t="s">
        <v>554</v>
      </c>
      <c r="J114" s="179"/>
      <c r="K114" s="178"/>
      <c r="L114" s="178" t="s">
        <v>817</v>
      </c>
      <c r="M114" s="178"/>
      <c r="N114" s="204"/>
      <c r="O114" s="180"/>
      <c r="P114" s="180"/>
      <c r="Q114" s="180"/>
      <c r="R114" s="173" t="s">
        <v>892</v>
      </c>
      <c r="S114" s="165" t="str">
        <f t="shared" ref="S114:S119" si="38">TEXT(T114-TIME(0, 5, 0), "HH:MM")</f>
        <v>08:55</v>
      </c>
      <c r="T114" s="165" t="str">
        <f>TEXT(VLOOKUP(C114, '11.1_특별(보훈),고교행정'!$J$6:$N$77, 5, FALSE), "HH:MM")</f>
        <v>09:00</v>
      </c>
      <c r="U114" s="165" t="str">
        <f t="shared" si="32"/>
        <v>09:15</v>
      </c>
      <c r="V114" s="165" t="str">
        <f t="shared" si="33"/>
        <v>09:20</v>
      </c>
      <c r="W114" s="174" t="s">
        <v>980</v>
      </c>
      <c r="X114" s="208" t="str">
        <f t="shared" si="34"/>
        <v>09:20</v>
      </c>
      <c r="Y114" s="166" t="str">
        <f>TEXT(VLOOKUP(C114, '11.1_특별(보훈),고교행정'!$K$6:$N$78, 4, FALSE), "HH:MM")</f>
        <v>09:20</v>
      </c>
      <c r="Z114" s="166" t="str">
        <f t="shared" si="35"/>
        <v>09:35</v>
      </c>
      <c r="AA114" s="193" t="s">
        <v>981</v>
      </c>
      <c r="AB114" s="208" t="s">
        <v>899</v>
      </c>
      <c r="AC114" s="164" t="s">
        <v>900</v>
      </c>
      <c r="AD114" s="164" t="s">
        <v>901</v>
      </c>
      <c r="AE114" s="167" t="str">
        <f>TEXT(VLOOKUP(A114, '11.1_특별(보훈),고교행정'!$M$5:$N$75, 2, FALSE), "HH:MM")</f>
        <v>10:10</v>
      </c>
      <c r="AF114" s="188" t="str">
        <f t="shared" si="36"/>
        <v>10:15</v>
      </c>
      <c r="AG114" s="168" t="str" cm="1">
        <f t="array" ref="AG114">TEXT(MAX(VALUE(X114:Z114), VALUE(AB114:AF114)), "HH:MM")</f>
        <v>10:15</v>
      </c>
      <c r="AH114" s="159"/>
      <c r="AI114" s="151"/>
      <c r="AJ114" s="160"/>
    </row>
    <row r="115" spans="1:36" s="154" customFormat="1" ht="43.9" customHeight="1">
      <c r="A115" s="177" t="s">
        <v>794</v>
      </c>
      <c r="B115" s="177" t="s">
        <v>52</v>
      </c>
      <c r="C115" s="177" t="s">
        <v>794</v>
      </c>
      <c r="D115" s="178" t="s">
        <v>491</v>
      </c>
      <c r="E115" s="178"/>
      <c r="F115" s="178"/>
      <c r="G115" s="178"/>
      <c r="H115" s="202" t="s">
        <v>568</v>
      </c>
      <c r="I115" s="179" t="s">
        <v>554</v>
      </c>
      <c r="J115" s="179"/>
      <c r="K115" s="178"/>
      <c r="L115" s="178" t="s">
        <v>817</v>
      </c>
      <c r="M115" s="178"/>
      <c r="N115" s="204"/>
      <c r="O115" s="180"/>
      <c r="P115" s="180"/>
      <c r="Q115" s="180"/>
      <c r="R115" s="173" t="s">
        <v>892</v>
      </c>
      <c r="S115" s="165" t="str">
        <f t="shared" si="38"/>
        <v>09:15</v>
      </c>
      <c r="T115" s="165" t="str">
        <f>TEXT(VLOOKUP(C115, '11.1_특별(보훈),고교행정'!$J$6:$N$77, 5, FALSE), "HH:MM")</f>
        <v>09:20</v>
      </c>
      <c r="U115" s="165" t="str">
        <f t="shared" si="32"/>
        <v>09:35</v>
      </c>
      <c r="V115" s="165" t="str">
        <f t="shared" si="33"/>
        <v>09:40</v>
      </c>
      <c r="W115" s="174" t="s">
        <v>980</v>
      </c>
      <c r="X115" s="208" t="str">
        <f t="shared" si="34"/>
        <v>09:40</v>
      </c>
      <c r="Y115" s="166" t="str">
        <f>TEXT(VLOOKUP(C115, '11.1_특별(보훈),고교행정'!$K$6:$N$78, 4, FALSE), "HH:MM")</f>
        <v>09:40</v>
      </c>
      <c r="Z115" s="166" t="str">
        <f t="shared" si="35"/>
        <v>09:55</v>
      </c>
      <c r="AA115" s="193" t="s">
        <v>981</v>
      </c>
      <c r="AB115" s="208" t="s">
        <v>902</v>
      </c>
      <c r="AC115" s="164" t="s">
        <v>903</v>
      </c>
      <c r="AD115" s="164" t="s">
        <v>904</v>
      </c>
      <c r="AE115" s="167" t="str">
        <f>TEXT(VLOOKUP(A115, '11.1_특별(보훈),고교행정'!$M$5:$N$75, 2, FALSE), "HH:MM")</f>
        <v>10:35</v>
      </c>
      <c r="AF115" s="188" t="str">
        <f t="shared" si="36"/>
        <v>10:40</v>
      </c>
      <c r="AG115" s="168" t="str" cm="1">
        <f t="array" ref="AG115">TEXT(MAX(VALUE(X115:Z115), VALUE(AB115:AF115)), "HH:MM")</f>
        <v>10:40</v>
      </c>
      <c r="AH115" s="159"/>
      <c r="AI115" s="151"/>
      <c r="AJ115" s="160"/>
    </row>
    <row r="116" spans="1:36" s="154" customFormat="1" ht="43.9" customHeight="1">
      <c r="A116" s="177" t="s">
        <v>797</v>
      </c>
      <c r="B116" s="177" t="s">
        <v>52</v>
      </c>
      <c r="C116" s="177" t="s">
        <v>797</v>
      </c>
      <c r="D116" s="178" t="s">
        <v>500</v>
      </c>
      <c r="E116" s="178"/>
      <c r="F116" s="178"/>
      <c r="G116" s="178"/>
      <c r="H116" s="202" t="s">
        <v>568</v>
      </c>
      <c r="I116" s="179" t="s">
        <v>554</v>
      </c>
      <c r="J116" s="179"/>
      <c r="K116" s="178"/>
      <c r="L116" s="178" t="s">
        <v>817</v>
      </c>
      <c r="M116" s="178"/>
      <c r="N116" s="204"/>
      <c r="O116" s="180"/>
      <c r="P116" s="180"/>
      <c r="Q116" s="180"/>
      <c r="R116" s="173" t="s">
        <v>892</v>
      </c>
      <c r="S116" s="165" t="str">
        <f t="shared" si="38"/>
        <v>10:15</v>
      </c>
      <c r="T116" s="165" t="str">
        <f>TEXT(VLOOKUP(C116, '11.1_특별(보훈),고교행정'!$J$6:$N$77, 5, FALSE), "HH:MM")</f>
        <v>10:20</v>
      </c>
      <c r="U116" s="165" t="str">
        <f t="shared" si="32"/>
        <v>10:35</v>
      </c>
      <c r="V116" s="165" t="str">
        <f t="shared" si="33"/>
        <v>10:40</v>
      </c>
      <c r="W116" s="174" t="s">
        <v>980</v>
      </c>
      <c r="X116" s="208" t="str">
        <f t="shared" si="34"/>
        <v>10:40</v>
      </c>
      <c r="Y116" s="166" t="str">
        <f>TEXT(VLOOKUP(C116, '11.1_특별(보훈),고교행정'!$K$6:$N$78, 4, FALSE), "HH:MM")</f>
        <v>10:40</v>
      </c>
      <c r="Z116" s="166" t="str">
        <f t="shared" si="35"/>
        <v>10:55</v>
      </c>
      <c r="AA116" s="193" t="s">
        <v>981</v>
      </c>
      <c r="AB116" s="208" t="s">
        <v>910</v>
      </c>
      <c r="AC116" s="164" t="s">
        <v>920</v>
      </c>
      <c r="AD116" s="164" t="s">
        <v>965</v>
      </c>
      <c r="AE116" s="167" t="str">
        <f>TEXT(VLOOKUP(A116, '11.1_특별(보훈),고교행정'!$M$5:$N$75, 2, FALSE), "HH:MM")</f>
        <v>11:20</v>
      </c>
      <c r="AF116" s="188" t="str">
        <f t="shared" si="36"/>
        <v>11:25</v>
      </c>
      <c r="AG116" s="168" t="str" cm="1">
        <f t="array" ref="AG116">TEXT(MAX(VALUE(X116:Z116), VALUE(AB116:AF116)), "HH:MM")</f>
        <v>11:25</v>
      </c>
      <c r="AH116" s="159"/>
      <c r="AI116" s="151"/>
      <c r="AJ116" s="160"/>
    </row>
    <row r="117" spans="1:36" s="154" customFormat="1" ht="43.9" customHeight="1">
      <c r="A117" s="195" t="s">
        <v>799</v>
      </c>
      <c r="B117" s="195" t="s">
        <v>37</v>
      </c>
      <c r="C117" s="177" t="s">
        <v>799</v>
      </c>
      <c r="D117" s="178" t="s">
        <v>95</v>
      </c>
      <c r="E117" s="197"/>
      <c r="F117" s="178"/>
      <c r="G117" s="178"/>
      <c r="H117" s="359" t="s">
        <v>568</v>
      </c>
      <c r="I117" s="199" t="s">
        <v>556</v>
      </c>
      <c r="J117" s="199"/>
      <c r="K117" s="197"/>
      <c r="L117" s="197" t="s">
        <v>816</v>
      </c>
      <c r="M117" s="178"/>
      <c r="N117" s="363"/>
      <c r="O117" s="364"/>
      <c r="P117" s="364"/>
      <c r="Q117" s="364"/>
      <c r="R117" s="365" t="s">
        <v>893</v>
      </c>
      <c r="S117" s="183" t="str">
        <f t="shared" si="38"/>
        <v>10:15</v>
      </c>
      <c r="T117" s="366" t="str">
        <f>TEXT(VLOOKUP(C117, '11.1_특별(보훈),고교행정'!$E$6:$N$79, 10, FALSE), "HH:MM")</f>
        <v>10:20</v>
      </c>
      <c r="U117" s="366" t="str">
        <f t="shared" si="32"/>
        <v>10:35</v>
      </c>
      <c r="V117" s="366" t="str">
        <f t="shared" si="33"/>
        <v>10:40</v>
      </c>
      <c r="W117" s="367" t="s">
        <v>979</v>
      </c>
      <c r="X117" s="368" t="str">
        <f t="shared" si="34"/>
        <v>10:40</v>
      </c>
      <c r="Y117" s="369" t="str">
        <f>TEXT(VLOOKUP(C117, '11.1_특별(보훈),고교행정'!$F$6:$N$79, 9, FALSE), "HH:MM")</f>
        <v>10:40</v>
      </c>
      <c r="Z117" s="369" t="str">
        <f t="shared" si="35"/>
        <v>10:55</v>
      </c>
      <c r="AA117" s="370" t="s">
        <v>978</v>
      </c>
      <c r="AB117" s="368" t="str">
        <f>Z117</f>
        <v>10:55</v>
      </c>
      <c r="AC117" s="371" t="str">
        <f>TEXT(VLOOKUP(A117, '11.1_특별(보훈),고교행정'!$G$25:$N$61, 8, FALSE), "HH:MM")</f>
        <v>11:05</v>
      </c>
      <c r="AD117" s="371" t="str">
        <f>TEXT(AC117+TIME(0, 20, 0), "HH:MM")</f>
        <v>11:25</v>
      </c>
      <c r="AE117" s="372" t="str">
        <f>TEXT(VLOOKUP(A117, '11.1_특별(보훈),고교행정'!$H$5:$N$77, 7, FALSE), "HH:MM")</f>
        <v>11:25</v>
      </c>
      <c r="AF117" s="373" t="str">
        <f t="shared" si="36"/>
        <v>11:30</v>
      </c>
      <c r="AG117" s="371" t="str" cm="1">
        <f t="array" ref="AG117">TEXT(MAX(VALUE(X117:Z117), VALUE(AB117:AF117)), "HH:MM")</f>
        <v>11:30</v>
      </c>
      <c r="AH117" s="159"/>
      <c r="AI117" s="151"/>
      <c r="AJ117" s="160"/>
    </row>
    <row r="118" spans="1:36" s="154" customFormat="1" ht="43.9" customHeight="1">
      <c r="A118" s="195" t="s">
        <v>800</v>
      </c>
      <c r="B118" s="195" t="s">
        <v>37</v>
      </c>
      <c r="C118" s="177" t="s">
        <v>800</v>
      </c>
      <c r="D118" s="178" t="s">
        <v>98</v>
      </c>
      <c r="E118" s="197"/>
      <c r="F118" s="178"/>
      <c r="G118" s="178"/>
      <c r="H118" s="359" t="s">
        <v>568</v>
      </c>
      <c r="I118" s="199" t="s">
        <v>556</v>
      </c>
      <c r="J118" s="199"/>
      <c r="K118" s="197"/>
      <c r="L118" s="197" t="s">
        <v>816</v>
      </c>
      <c r="M118" s="178"/>
      <c r="N118" s="363"/>
      <c r="O118" s="364"/>
      <c r="P118" s="364"/>
      <c r="Q118" s="364"/>
      <c r="R118" s="365" t="s">
        <v>893</v>
      </c>
      <c r="S118" s="183" t="str">
        <f t="shared" si="38"/>
        <v>10:35</v>
      </c>
      <c r="T118" s="366" t="str">
        <f>TEXT(VLOOKUP(C118, '11.1_특별(보훈),고교행정'!$E$6:$N$79, 10, FALSE), "HH:MM")</f>
        <v>10:40</v>
      </c>
      <c r="U118" s="366" t="str">
        <f t="shared" si="32"/>
        <v>10:55</v>
      </c>
      <c r="V118" s="366" t="str">
        <f t="shared" si="33"/>
        <v>11:00</v>
      </c>
      <c r="W118" s="367" t="s">
        <v>979</v>
      </c>
      <c r="X118" s="368" t="str">
        <f t="shared" si="34"/>
        <v>11:00</v>
      </c>
      <c r="Y118" s="369" t="str">
        <f>TEXT(VLOOKUP(C118, '11.1_특별(보훈),고교행정'!$F$6:$N$79, 9, FALSE), "HH:MM")</f>
        <v>11:00</v>
      </c>
      <c r="Z118" s="369" t="str">
        <f t="shared" si="35"/>
        <v>11:15</v>
      </c>
      <c r="AA118" s="370" t="s">
        <v>978</v>
      </c>
      <c r="AB118" s="368" t="str">
        <f>Z118</f>
        <v>11:15</v>
      </c>
      <c r="AC118" s="371" t="str">
        <f>TEXT(VLOOKUP(A118, '11.1_특별(보훈),고교행정'!$G$25:$N$61, 8, FALSE), "HH:MM")</f>
        <v>11:30</v>
      </c>
      <c r="AD118" s="371" t="str">
        <f>TEXT(AC118+TIME(0, 20, 0), "HH:MM")</f>
        <v>11:50</v>
      </c>
      <c r="AE118" s="372" t="str">
        <f>TEXT(VLOOKUP(A118, '11.1_특별(보훈),고교행정'!$H$5:$N$77, 7, FALSE), "HH:MM")</f>
        <v>11:50</v>
      </c>
      <c r="AF118" s="373" t="str">
        <f t="shared" si="36"/>
        <v>11:55</v>
      </c>
      <c r="AG118" s="371" t="str" cm="1">
        <f t="array" ref="AG118">TEXT(MAX(VALUE(X118:Z118), VALUE(AB118:AF118)), "HH:MM")</f>
        <v>11:55</v>
      </c>
      <c r="AH118" s="159"/>
      <c r="AI118" s="151"/>
      <c r="AJ118" s="160"/>
    </row>
    <row r="119" spans="1:36" s="154" customFormat="1" ht="43.9" customHeight="1">
      <c r="A119" s="195" t="s">
        <v>798</v>
      </c>
      <c r="B119" s="195" t="s">
        <v>37</v>
      </c>
      <c r="C119" s="177" t="s">
        <v>798</v>
      </c>
      <c r="D119" s="178" t="s">
        <v>92</v>
      </c>
      <c r="E119" s="197"/>
      <c r="F119" s="178"/>
      <c r="G119" s="178"/>
      <c r="H119" s="359" t="s">
        <v>568</v>
      </c>
      <c r="I119" s="199" t="s">
        <v>556</v>
      </c>
      <c r="J119" s="199" t="s">
        <v>1063</v>
      </c>
      <c r="K119" s="197"/>
      <c r="L119" s="197" t="s">
        <v>816</v>
      </c>
      <c r="M119" s="178"/>
      <c r="N119" s="363"/>
      <c r="O119" s="364"/>
      <c r="P119" s="364"/>
      <c r="Q119" s="364"/>
      <c r="R119" s="365" t="s">
        <v>893</v>
      </c>
      <c r="S119" s="183" t="e">
        <f t="shared" si="38"/>
        <v>#N/A</v>
      </c>
      <c r="T119" s="366" t="e">
        <f>TEXT(VLOOKUP(C119, '11.1_특별(보훈),고교행정'!$E$6:$N$79, 10, FALSE), "HH:MM")</f>
        <v>#N/A</v>
      </c>
      <c r="U119" s="366" t="e">
        <f t="shared" si="32"/>
        <v>#N/A</v>
      </c>
      <c r="V119" s="366" t="e">
        <f t="shared" si="33"/>
        <v>#N/A</v>
      </c>
      <c r="W119" s="367" t="s">
        <v>979</v>
      </c>
      <c r="X119" s="368" t="e">
        <f t="shared" si="34"/>
        <v>#N/A</v>
      </c>
      <c r="Y119" s="369" t="e">
        <f>TEXT(VLOOKUP(C119, '11.1_특별(보훈),고교행정'!$F$6:$N$79, 9, FALSE), "HH:MM")</f>
        <v>#N/A</v>
      </c>
      <c r="Z119" s="369" t="e">
        <f t="shared" si="35"/>
        <v>#N/A</v>
      </c>
      <c r="AA119" s="370" t="s">
        <v>978</v>
      </c>
      <c r="AB119" s="368"/>
      <c r="AC119" s="371"/>
      <c r="AD119" s="371"/>
      <c r="AE119" s="372" t="e">
        <f>TEXT(VLOOKUP(A119, '11.1_특별(보훈),고교행정'!$H$5:$N$77, 7, FALSE), "HH:MM")</f>
        <v>#N/A</v>
      </c>
      <c r="AF119" s="373" t="e">
        <f t="shared" si="36"/>
        <v>#N/A</v>
      </c>
      <c r="AG119" s="371" t="e" cm="1">
        <f t="array" ref="AG119">TEXT(MAX(VALUE(X119:Z119), VALUE(AB119:AF119)), "HH:MM")</f>
        <v>#N/A</v>
      </c>
      <c r="AH119" s="159"/>
      <c r="AI119" s="151"/>
      <c r="AJ119" s="160"/>
    </row>
    <row r="120" spans="1:36" s="154" customFormat="1" ht="43.9" customHeight="1">
      <c r="A120" s="195" t="s">
        <v>801</v>
      </c>
      <c r="B120" s="195" t="s">
        <v>37</v>
      </c>
      <c r="C120" s="195" t="s">
        <v>801</v>
      </c>
      <c r="D120" s="197" t="s">
        <v>101</v>
      </c>
      <c r="E120" s="197"/>
      <c r="F120" s="197"/>
      <c r="G120" s="197"/>
      <c r="H120" s="359" t="s">
        <v>568</v>
      </c>
      <c r="I120" s="199" t="s">
        <v>556</v>
      </c>
      <c r="J120" s="199" t="s">
        <v>891</v>
      </c>
      <c r="K120" s="197"/>
      <c r="L120" s="197" t="s">
        <v>816</v>
      </c>
      <c r="M120" s="178"/>
      <c r="N120" s="374"/>
      <c r="O120" s="375"/>
      <c r="P120" s="375"/>
      <c r="Q120" s="375"/>
      <c r="R120" s="365" t="s">
        <v>893</v>
      </c>
      <c r="S120" s="187">
        <f>Q120</f>
        <v>0</v>
      </c>
      <c r="T120" s="371" t="e">
        <f>TEXT(VLOOKUP(C120, '11.1_특별(보훈),고교행정'!$E$6:$N$79, 10, FALSE), "HH:MM")</f>
        <v>#N/A</v>
      </c>
      <c r="U120" s="366" t="e">
        <f t="shared" si="32"/>
        <v>#N/A</v>
      </c>
      <c r="V120" s="366" t="e">
        <f t="shared" si="33"/>
        <v>#N/A</v>
      </c>
      <c r="W120" s="367" t="s">
        <v>979</v>
      </c>
      <c r="X120" s="368" t="e">
        <f t="shared" si="34"/>
        <v>#N/A</v>
      </c>
      <c r="Y120" s="369" t="e">
        <f>TEXT(VLOOKUP(C120, '11.1_특별(보훈),고교행정'!$F$6:$N$79, 9, FALSE), "HH:MM")</f>
        <v>#N/A</v>
      </c>
      <c r="Z120" s="369" t="e">
        <f t="shared" si="35"/>
        <v>#N/A</v>
      </c>
      <c r="AA120" s="376"/>
      <c r="AB120" s="377"/>
      <c r="AC120" s="364"/>
      <c r="AD120" s="364"/>
      <c r="AE120" s="372" t="e">
        <f>TEXT(VLOOKUP(A120, '11.1_특별(보훈),고교행정'!$H$5:$N$77, 7, FALSE), "HH:MM")</f>
        <v>#N/A</v>
      </c>
      <c r="AF120" s="373" t="e">
        <f t="shared" si="36"/>
        <v>#N/A</v>
      </c>
      <c r="AG120" s="371" t="e" cm="1">
        <f t="array" ref="AG120">TEXT(MAX(VALUE(X120:AF120)), "HH:MM")</f>
        <v>#N/A</v>
      </c>
      <c r="AH120" s="159"/>
      <c r="AI120" s="151"/>
      <c r="AJ120" s="160"/>
    </row>
    <row r="121" spans="1:36" s="154" customFormat="1" ht="43.9" customHeight="1">
      <c r="A121" s="177" t="s">
        <v>804</v>
      </c>
      <c r="B121" s="177" t="s">
        <v>55</v>
      </c>
      <c r="C121" s="177" t="s">
        <v>804</v>
      </c>
      <c r="D121" s="178" t="s">
        <v>509</v>
      </c>
      <c r="E121" s="178"/>
      <c r="F121" s="178"/>
      <c r="G121" s="178"/>
      <c r="H121" s="202" t="s">
        <v>568</v>
      </c>
      <c r="I121" s="179" t="s">
        <v>564</v>
      </c>
      <c r="J121" s="179"/>
      <c r="K121" s="178"/>
      <c r="L121" s="178" t="s">
        <v>817</v>
      </c>
      <c r="M121" s="178"/>
      <c r="N121" s="175" t="s">
        <v>981</v>
      </c>
      <c r="O121" s="194" t="str">
        <f>AB121</f>
        <v>12:20</v>
      </c>
      <c r="P121" s="194" t="str">
        <f>AC121</f>
        <v>12:25</v>
      </c>
      <c r="Q121" s="194" t="str">
        <f>AD121</f>
        <v>12:45</v>
      </c>
      <c r="R121" s="173" t="s">
        <v>892</v>
      </c>
      <c r="S121" s="194" t="str">
        <f>Q121</f>
        <v>12:45</v>
      </c>
      <c r="T121" s="164" t="str">
        <f>TEXT(VLOOKUP(C121, '11.1_특별(보훈),고교행정'!$J$6:$N$77, 5, FALSE), "HH:MM")</f>
        <v>13:05</v>
      </c>
      <c r="U121" s="165" t="str">
        <f t="shared" si="32"/>
        <v>13:20</v>
      </c>
      <c r="V121" s="165" t="str">
        <f t="shared" si="33"/>
        <v>13:25</v>
      </c>
      <c r="W121" s="174" t="s">
        <v>980</v>
      </c>
      <c r="X121" s="208" t="str">
        <f t="shared" si="34"/>
        <v>13:25</v>
      </c>
      <c r="Y121" s="166" t="str">
        <f>TEXT(VLOOKUP(C121, '11.1_특별(보훈),고교행정'!$K$6:$N$78, 4, FALSE), "HH:MM")</f>
        <v>13:25</v>
      </c>
      <c r="Z121" s="166" t="str">
        <f t="shared" si="35"/>
        <v>13:40</v>
      </c>
      <c r="AA121" s="189"/>
      <c r="AB121" s="190" t="s">
        <v>967</v>
      </c>
      <c r="AC121" s="191" t="s">
        <v>968</v>
      </c>
      <c r="AD121" s="191" t="s">
        <v>969</v>
      </c>
      <c r="AE121" s="167" t="str">
        <f>TEXT(VLOOKUP(A121, '11.1_특별(보훈),고교행정'!$M$5:$N$75, 2, FALSE), "HH:MM")</f>
        <v>13:40</v>
      </c>
      <c r="AF121" s="188" t="str">
        <f t="shared" si="36"/>
        <v>13:45</v>
      </c>
      <c r="AG121" s="168" t="str" cm="1">
        <f t="array" ref="AG121">TEXT(MAX(VALUE(X121:AF121)), "HH:MM")</f>
        <v>13:45</v>
      </c>
      <c r="AH121" s="159"/>
      <c r="AI121" s="151"/>
      <c r="AJ121" s="160"/>
    </row>
    <row r="122" spans="1:36" s="154" customFormat="1" ht="43.9" customHeight="1">
      <c r="A122" s="177" t="s">
        <v>802</v>
      </c>
      <c r="B122" s="177" t="s">
        <v>55</v>
      </c>
      <c r="C122" s="177" t="s">
        <v>802</v>
      </c>
      <c r="D122" s="178" t="s">
        <v>503</v>
      </c>
      <c r="E122" s="178"/>
      <c r="F122" s="178"/>
      <c r="G122" s="178"/>
      <c r="H122" s="202" t="s">
        <v>568</v>
      </c>
      <c r="I122" s="179" t="s">
        <v>564</v>
      </c>
      <c r="J122" s="179"/>
      <c r="K122" s="178"/>
      <c r="L122" s="178" t="s">
        <v>817</v>
      </c>
      <c r="M122" s="178"/>
      <c r="N122" s="204"/>
      <c r="O122" s="180"/>
      <c r="P122" s="180"/>
      <c r="Q122" s="180"/>
      <c r="R122" s="173" t="s">
        <v>892</v>
      </c>
      <c r="S122" s="165" t="str">
        <f>TEXT(T122-TIME(0, 5, 0), "HH:MM")</f>
        <v>12:20</v>
      </c>
      <c r="T122" s="165" t="str">
        <f>TEXT(VLOOKUP(C122, '11.1_특별(보훈),고교행정'!$J$6:$N$77, 5, FALSE), "HH:MM")</f>
        <v>12:25</v>
      </c>
      <c r="U122" s="165" t="str">
        <f t="shared" si="32"/>
        <v>12:40</v>
      </c>
      <c r="V122" s="165" t="str">
        <f t="shared" si="33"/>
        <v>12:45</v>
      </c>
      <c r="W122" s="174" t="s">
        <v>980</v>
      </c>
      <c r="X122" s="208" t="str">
        <f t="shared" si="34"/>
        <v>12:45</v>
      </c>
      <c r="Y122" s="166" t="str">
        <f>TEXT(VLOOKUP(C122, '11.1_특별(보훈),고교행정'!$K$6:$N$78, 4, FALSE), "HH:MM")</f>
        <v>12:45</v>
      </c>
      <c r="Z122" s="166" t="str">
        <f t="shared" si="35"/>
        <v>13:00</v>
      </c>
      <c r="AA122" s="193" t="s">
        <v>981</v>
      </c>
      <c r="AB122" s="208" t="s">
        <v>966</v>
      </c>
      <c r="AC122" s="164" t="s">
        <v>948</v>
      </c>
      <c r="AD122" s="164" t="s">
        <v>930</v>
      </c>
      <c r="AE122" s="167" t="str">
        <f>TEXT(VLOOKUP(A122, '11.1_특별(보훈),고교행정'!$M$5:$N$75, 2, FALSE), "HH:MM")</f>
        <v>13:35</v>
      </c>
      <c r="AF122" s="188" t="str">
        <f t="shared" si="36"/>
        <v>13:40</v>
      </c>
      <c r="AG122" s="168" t="str" cm="1">
        <f t="array" ref="AG122">TEXT(MAX(VALUE(X122:Z122), VALUE(AB122:AF122)), "HH:MM")</f>
        <v>13:40</v>
      </c>
      <c r="AH122" s="159"/>
      <c r="AI122" s="151"/>
      <c r="AJ122" s="160"/>
    </row>
    <row r="123" spans="1:36" s="154" customFormat="1" ht="43.9" customHeight="1">
      <c r="A123" s="177" t="s">
        <v>803</v>
      </c>
      <c r="B123" s="177" t="s">
        <v>55</v>
      </c>
      <c r="C123" s="177" t="s">
        <v>803</v>
      </c>
      <c r="D123" s="178" t="s">
        <v>506</v>
      </c>
      <c r="E123" s="178"/>
      <c r="F123" s="178"/>
      <c r="G123" s="178"/>
      <c r="H123" s="202" t="s">
        <v>568</v>
      </c>
      <c r="I123" s="179" t="s">
        <v>564</v>
      </c>
      <c r="J123" s="179"/>
      <c r="K123" s="178"/>
      <c r="L123" s="178" t="s">
        <v>817</v>
      </c>
      <c r="M123" s="178"/>
      <c r="N123" s="204"/>
      <c r="O123" s="180"/>
      <c r="P123" s="180"/>
      <c r="Q123" s="180"/>
      <c r="R123" s="173" t="s">
        <v>892</v>
      </c>
      <c r="S123" s="165" t="str">
        <f>TEXT(T123-TIME(0, 5, 0), "HH:MM")</f>
        <v>12:40</v>
      </c>
      <c r="T123" s="165" t="str">
        <f>TEXT(VLOOKUP(C123, '11.1_특별(보훈),고교행정'!$J$6:$N$77, 5, FALSE), "HH:MM")</f>
        <v>12:45</v>
      </c>
      <c r="U123" s="165" t="str">
        <f t="shared" si="32"/>
        <v>13:00</v>
      </c>
      <c r="V123" s="165" t="str">
        <f t="shared" si="33"/>
        <v>13:05</v>
      </c>
      <c r="W123" s="174" t="s">
        <v>980</v>
      </c>
      <c r="X123" s="208" t="str">
        <f t="shared" si="34"/>
        <v>13:05</v>
      </c>
      <c r="Y123" s="166" t="str">
        <f>TEXT(VLOOKUP(C123, '11.1_특별(보훈),고교행정'!$K$6:$N$78, 4, FALSE), "HH:MM")</f>
        <v>13:05</v>
      </c>
      <c r="Z123" s="166" t="str">
        <f t="shared" si="35"/>
        <v>13:20</v>
      </c>
      <c r="AA123" s="193" t="s">
        <v>981</v>
      </c>
      <c r="AB123" s="208" t="s">
        <v>949</v>
      </c>
      <c r="AC123" s="164" t="s">
        <v>950</v>
      </c>
      <c r="AD123" s="164" t="s">
        <v>922</v>
      </c>
      <c r="AE123" s="167" t="str">
        <f>TEXT(VLOOKUP(A123, '11.1_특별(보훈),고교행정'!$M$5:$N$75, 2, FALSE), "HH:MM")</f>
        <v>14:00</v>
      </c>
      <c r="AF123" s="188" t="str">
        <f t="shared" si="36"/>
        <v>14:05</v>
      </c>
      <c r="AG123" s="168" t="str" cm="1">
        <f t="array" ref="AG123">TEXT(MAX(VALUE(X123:Z123), VALUE(AB123:AF123)), "HH:MM")</f>
        <v>14:05</v>
      </c>
      <c r="AH123" s="159"/>
      <c r="AI123" s="151"/>
      <c r="AJ123" s="160"/>
    </row>
    <row r="124" spans="1:36" s="154" customFormat="1" ht="43.9" customHeight="1">
      <c r="A124" s="177" t="s">
        <v>805</v>
      </c>
      <c r="B124" s="177" t="s">
        <v>55</v>
      </c>
      <c r="C124" s="177" t="s">
        <v>805</v>
      </c>
      <c r="D124" s="178" t="s">
        <v>512</v>
      </c>
      <c r="E124" s="178"/>
      <c r="F124" s="178"/>
      <c r="G124" s="178"/>
      <c r="H124" s="202" t="s">
        <v>568</v>
      </c>
      <c r="I124" s="179" t="s">
        <v>564</v>
      </c>
      <c r="J124" s="179"/>
      <c r="K124" s="178"/>
      <c r="L124" s="178" t="s">
        <v>817</v>
      </c>
      <c r="M124" s="178"/>
      <c r="N124" s="175" t="s">
        <v>981</v>
      </c>
      <c r="O124" s="194" t="str">
        <f>AB124</f>
        <v>12:45</v>
      </c>
      <c r="P124" s="194" t="str">
        <f>AC124</f>
        <v>12:50</v>
      </c>
      <c r="Q124" s="194" t="str">
        <f>AD124</f>
        <v>13:10</v>
      </c>
      <c r="R124" s="173" t="s">
        <v>892</v>
      </c>
      <c r="S124" s="194" t="str">
        <f>Q124</f>
        <v>13:10</v>
      </c>
      <c r="T124" s="164" t="str">
        <f>TEXT(VLOOKUP(C124, '11.1_특별(보훈),고교행정'!$J$6:$N$77, 5, FALSE), "HH:MM")</f>
        <v>13:25</v>
      </c>
      <c r="U124" s="165" t="str">
        <f t="shared" si="32"/>
        <v>13:40</v>
      </c>
      <c r="V124" s="165" t="str">
        <f t="shared" si="33"/>
        <v>13:45</v>
      </c>
      <c r="W124" s="174" t="s">
        <v>980</v>
      </c>
      <c r="X124" s="208" t="str">
        <f t="shared" si="34"/>
        <v>13:45</v>
      </c>
      <c r="Y124" s="166" t="str">
        <f>TEXT(VLOOKUP(C124, '11.1_특별(보훈),고교행정'!$K$6:$N$78, 4, FALSE), "HH:MM")</f>
        <v>13:45</v>
      </c>
      <c r="Z124" s="166" t="str">
        <f t="shared" si="35"/>
        <v>14:00</v>
      </c>
      <c r="AA124" s="189"/>
      <c r="AB124" s="190" t="s">
        <v>969</v>
      </c>
      <c r="AC124" s="191" t="s">
        <v>970</v>
      </c>
      <c r="AD124" s="191" t="s">
        <v>928</v>
      </c>
      <c r="AE124" s="167" t="str">
        <f>TEXT(VLOOKUP(A124, '11.1_특별(보훈),고교행정'!$M$5:$N$75, 2, FALSE), "HH:MM")</f>
        <v>14:05</v>
      </c>
      <c r="AF124" s="188" t="str">
        <f t="shared" si="36"/>
        <v>14:10</v>
      </c>
      <c r="AG124" s="168" t="str" cm="1">
        <f t="array" ref="AG124">TEXT(MAX(VALUE(X124:AF124)), "HH:MM")</f>
        <v>14:10</v>
      </c>
      <c r="AH124" s="159"/>
      <c r="AI124" s="151"/>
      <c r="AJ124" s="160"/>
    </row>
    <row r="125" spans="1:36" s="154" customFormat="1" ht="43.9" customHeight="1">
      <c r="A125" s="177" t="s">
        <v>806</v>
      </c>
      <c r="B125" s="177" t="s">
        <v>55</v>
      </c>
      <c r="C125" s="177" t="s">
        <v>806</v>
      </c>
      <c r="D125" s="178" t="s">
        <v>515</v>
      </c>
      <c r="E125" s="178"/>
      <c r="F125" s="178"/>
      <c r="G125" s="178"/>
      <c r="H125" s="202" t="s">
        <v>568</v>
      </c>
      <c r="I125" s="179" t="s">
        <v>564</v>
      </c>
      <c r="J125" s="179"/>
      <c r="K125" s="178"/>
      <c r="L125" s="178" t="s">
        <v>817</v>
      </c>
      <c r="M125" s="178"/>
      <c r="N125" s="204"/>
      <c r="O125" s="180"/>
      <c r="P125" s="180"/>
      <c r="Q125" s="180"/>
      <c r="R125" s="173" t="s">
        <v>892</v>
      </c>
      <c r="S125" s="165" t="str">
        <f>TEXT(T125-TIME(0, 5, 0), "HH:MM")</f>
        <v>13:40</v>
      </c>
      <c r="T125" s="165" t="str">
        <f>TEXT(VLOOKUP(C125, '11.1_특별(보훈),고교행정'!$J$6:$N$77, 5, FALSE), "HH:MM")</f>
        <v>13:45</v>
      </c>
      <c r="U125" s="165" t="str">
        <f t="shared" si="32"/>
        <v>14:00</v>
      </c>
      <c r="V125" s="165" t="str">
        <f t="shared" si="33"/>
        <v>14:05</v>
      </c>
      <c r="W125" s="174" t="s">
        <v>980</v>
      </c>
      <c r="X125" s="208" t="str">
        <f t="shared" si="34"/>
        <v>14:05</v>
      </c>
      <c r="Y125" s="166" t="str">
        <f>TEXT(VLOOKUP(C125, '11.1_특별(보훈),고교행정'!$K$6:$N$78, 4, FALSE), "HH:MM")</f>
        <v>14:05</v>
      </c>
      <c r="Z125" s="166" t="str">
        <f t="shared" si="35"/>
        <v>14:20</v>
      </c>
      <c r="AA125" s="193" t="s">
        <v>981</v>
      </c>
      <c r="AB125" s="208" t="s">
        <v>923</v>
      </c>
      <c r="AC125" s="164" t="s">
        <v>925</v>
      </c>
      <c r="AD125" s="164" t="s">
        <v>926</v>
      </c>
      <c r="AE125" s="167" t="str">
        <f>TEXT(VLOOKUP(A125, '11.1_특별(보훈),고교행정'!$M$5:$N$75, 2, FALSE), "HH:MM")</f>
        <v>14:45</v>
      </c>
      <c r="AF125" s="188" t="str">
        <f t="shared" si="36"/>
        <v>14:50</v>
      </c>
      <c r="AG125" s="168" t="str" cm="1">
        <f t="array" ref="AG125">TEXT(MAX(VALUE(X125:Z125), VALUE(AB125:AF125)), "HH:MM")</f>
        <v>14:50</v>
      </c>
      <c r="AH125" s="159"/>
      <c r="AI125" s="151"/>
      <c r="AJ125" s="160"/>
    </row>
    <row r="126" spans="1:36" s="154" customFormat="1" ht="43.9" customHeight="1">
      <c r="A126" s="177" t="s">
        <v>807</v>
      </c>
      <c r="B126" s="177" t="s">
        <v>37</v>
      </c>
      <c r="C126" s="177" t="s">
        <v>807</v>
      </c>
      <c r="D126" s="178" t="s">
        <v>71</v>
      </c>
      <c r="E126" s="178"/>
      <c r="F126" s="178"/>
      <c r="G126" s="178"/>
      <c r="H126" s="202" t="s">
        <v>568</v>
      </c>
      <c r="I126" s="179" t="s">
        <v>557</v>
      </c>
      <c r="J126" s="179"/>
      <c r="K126" s="178"/>
      <c r="L126" s="178" t="s">
        <v>816</v>
      </c>
      <c r="M126" s="178"/>
      <c r="N126" s="204"/>
      <c r="O126" s="180"/>
      <c r="P126" s="180"/>
      <c r="Q126" s="180"/>
      <c r="R126" s="181" t="s">
        <v>893</v>
      </c>
      <c r="S126" s="183" t="str">
        <f>TEXT(T126-TIME(0, 5, 0), "HH:MM")</f>
        <v>13:15</v>
      </c>
      <c r="T126" s="183" t="str">
        <f>TEXT(VLOOKUP(C126, '11.1_특별(보훈),고교행정'!$E$6:$N$79, 10, FALSE), "HH:MM")</f>
        <v>13:20</v>
      </c>
      <c r="U126" s="183" t="str">
        <f t="shared" si="32"/>
        <v>13:35</v>
      </c>
      <c r="V126" s="183" t="str">
        <f t="shared" si="33"/>
        <v>13:40</v>
      </c>
      <c r="W126" s="184" t="s">
        <v>979</v>
      </c>
      <c r="X126" s="207" t="str">
        <f t="shared" si="34"/>
        <v>13:40</v>
      </c>
      <c r="Y126" s="185" t="str">
        <f>TEXT(VLOOKUP(C126, '11.1_특별(보훈),고교행정'!$F$6:$N$79, 9, FALSE), "HH:MM")</f>
        <v>13:40</v>
      </c>
      <c r="Z126" s="185" t="str">
        <f t="shared" si="35"/>
        <v>13:55</v>
      </c>
      <c r="AA126" s="186" t="s">
        <v>978</v>
      </c>
      <c r="AB126" s="207" t="s">
        <v>931</v>
      </c>
      <c r="AC126" s="168" t="s">
        <v>943</v>
      </c>
      <c r="AD126" s="168" t="s">
        <v>944</v>
      </c>
      <c r="AE126" s="167" t="str">
        <f>TEXT(VLOOKUP(A126, '11.1_특별(보훈),고교행정'!$H$5:$N$77, 7, FALSE), "HH:MM")</f>
        <v>14:30</v>
      </c>
      <c r="AF126" s="188" t="str">
        <f t="shared" si="36"/>
        <v>14:35</v>
      </c>
      <c r="AG126" s="168" t="str" cm="1">
        <f t="array" ref="AG126">TEXT(MAX(VALUE(X126:Z126), VALUE(AB126:AF126)), "HH:MM")</f>
        <v>14:35</v>
      </c>
      <c r="AH126" s="159"/>
      <c r="AI126" s="151"/>
      <c r="AJ126" s="160"/>
    </row>
    <row r="127" spans="1:36" s="154" customFormat="1" ht="43.9" customHeight="1">
      <c r="A127" s="177" t="s">
        <v>809</v>
      </c>
      <c r="B127" s="177" t="s">
        <v>37</v>
      </c>
      <c r="C127" s="177" t="s">
        <v>809</v>
      </c>
      <c r="D127" s="178" t="s">
        <v>77</v>
      </c>
      <c r="E127" s="178"/>
      <c r="F127" s="178"/>
      <c r="G127" s="178"/>
      <c r="H127" s="202" t="s">
        <v>568</v>
      </c>
      <c r="I127" s="179" t="s">
        <v>557</v>
      </c>
      <c r="J127" s="179"/>
      <c r="K127" s="178"/>
      <c r="L127" s="178" t="s">
        <v>816</v>
      </c>
      <c r="M127" s="178"/>
      <c r="N127" s="205" t="s">
        <v>978</v>
      </c>
      <c r="O127" s="187" t="str">
        <f>AB127</f>
        <v>13:15</v>
      </c>
      <c r="P127" s="187" t="str">
        <f>AC127</f>
        <v>13:20</v>
      </c>
      <c r="Q127" s="187" t="str">
        <f>AD127</f>
        <v>13:40</v>
      </c>
      <c r="R127" s="181" t="s">
        <v>893</v>
      </c>
      <c r="S127" s="187" t="str">
        <f>Q127</f>
        <v>13:40</v>
      </c>
      <c r="T127" s="168" t="str">
        <f>TEXT(VLOOKUP(C127, '11.1_특별(보훈),고교행정'!$E$6:$N$79, 10, FALSE), "HH:MM")</f>
        <v>14:00</v>
      </c>
      <c r="U127" s="183" t="str">
        <f t="shared" si="32"/>
        <v>14:15</v>
      </c>
      <c r="V127" s="183" t="str">
        <f t="shared" si="33"/>
        <v>14:20</v>
      </c>
      <c r="W127" s="184" t="s">
        <v>979</v>
      </c>
      <c r="X127" s="207" t="str">
        <f t="shared" si="34"/>
        <v>14:20</v>
      </c>
      <c r="Y127" s="185" t="str">
        <f>TEXT(VLOOKUP(C127, '11.1_특별(보훈),고교행정'!$F$6:$N$79, 9, FALSE), "HH:MM")</f>
        <v>14:20</v>
      </c>
      <c r="Z127" s="185" t="str">
        <f t="shared" si="35"/>
        <v>14:35</v>
      </c>
      <c r="AA127" s="189"/>
      <c r="AB127" s="190" t="s">
        <v>948</v>
      </c>
      <c r="AC127" s="191" t="s">
        <v>949</v>
      </c>
      <c r="AD127" s="191" t="s">
        <v>950</v>
      </c>
      <c r="AE127" s="167" t="str">
        <f>TEXT(VLOOKUP(A127, '11.1_특별(보훈),고교행정'!$H$5:$N$77, 7, FALSE), "HH:MM")</f>
        <v>14:35</v>
      </c>
      <c r="AF127" s="188" t="str">
        <f t="shared" si="36"/>
        <v>14:40</v>
      </c>
      <c r="AG127" s="168" t="str" cm="1">
        <f t="array" ref="AG127">TEXT(MAX(VALUE(X127:AF127)), "HH:MM")</f>
        <v>14:40</v>
      </c>
      <c r="AH127" s="159"/>
      <c r="AI127" s="151"/>
      <c r="AJ127" s="160"/>
    </row>
    <row r="128" spans="1:36" s="154" customFormat="1" ht="43.9" customHeight="1">
      <c r="A128" s="177" t="s">
        <v>808</v>
      </c>
      <c r="B128" s="177" t="s">
        <v>37</v>
      </c>
      <c r="C128" s="177" t="s">
        <v>808</v>
      </c>
      <c r="D128" s="178" t="s">
        <v>74</v>
      </c>
      <c r="E128" s="178"/>
      <c r="F128" s="178"/>
      <c r="G128" s="178"/>
      <c r="H128" s="202" t="s">
        <v>568</v>
      </c>
      <c r="I128" s="179" t="s">
        <v>557</v>
      </c>
      <c r="J128" s="179"/>
      <c r="K128" s="178"/>
      <c r="L128" s="178" t="s">
        <v>816</v>
      </c>
      <c r="M128" s="178"/>
      <c r="N128" s="204"/>
      <c r="O128" s="180"/>
      <c r="P128" s="180"/>
      <c r="Q128" s="180"/>
      <c r="R128" s="181" t="s">
        <v>893</v>
      </c>
      <c r="S128" s="183" t="str">
        <f>TEXT(T128-TIME(0, 5, 0), "HH:MM")</f>
        <v>13:35</v>
      </c>
      <c r="T128" s="183" t="str">
        <f>TEXT(VLOOKUP(C128, '11.1_특별(보훈),고교행정'!$E$6:$N$79, 10, FALSE), "HH:MM")</f>
        <v>13:40</v>
      </c>
      <c r="U128" s="183" t="str">
        <f t="shared" si="32"/>
        <v>13:55</v>
      </c>
      <c r="V128" s="183" t="str">
        <f t="shared" si="33"/>
        <v>14:00</v>
      </c>
      <c r="W128" s="184" t="s">
        <v>979</v>
      </c>
      <c r="X128" s="207" t="str">
        <f t="shared" si="34"/>
        <v>14:00</v>
      </c>
      <c r="Y128" s="185" t="str">
        <f>TEXT(VLOOKUP(C128, '11.1_특별(보훈),고교행정'!$F$6:$N$79, 9, FALSE), "HH:MM")</f>
        <v>14:00</v>
      </c>
      <c r="Z128" s="185" t="str">
        <f t="shared" si="35"/>
        <v>14:15</v>
      </c>
      <c r="AA128" s="186" t="s">
        <v>978</v>
      </c>
      <c r="AB128" s="207" t="s">
        <v>945</v>
      </c>
      <c r="AC128" s="168" t="s">
        <v>946</v>
      </c>
      <c r="AD128" s="168" t="s">
        <v>947</v>
      </c>
      <c r="AE128" s="167" t="str">
        <f>TEXT(VLOOKUP(A128, '11.1_특별(보훈),고교행정'!$H$5:$N$77, 7, FALSE), "HH:MM")</f>
        <v>14:55</v>
      </c>
      <c r="AF128" s="188" t="str">
        <f t="shared" si="36"/>
        <v>15:00</v>
      </c>
      <c r="AG128" s="168" t="str" cm="1">
        <f t="array" ref="AG128">TEXT(MAX(VALUE(X128:Z128), VALUE(AB128:AF128)), "HH:MM")</f>
        <v>15:00</v>
      </c>
      <c r="AH128" s="159"/>
      <c r="AI128" s="151"/>
      <c r="AJ128" s="160"/>
    </row>
    <row r="129" spans="1:3" ht="15" customHeight="1">
      <c r="A129" s="27"/>
      <c r="B129" s="27"/>
      <c r="C129" s="27"/>
    </row>
    <row r="130" spans="1:3" ht="15" customHeight="1">
      <c r="A130" s="27"/>
      <c r="B130" s="27"/>
      <c r="C130" s="27"/>
    </row>
    <row r="131" spans="1:3" ht="15" customHeight="1">
      <c r="A131" s="27"/>
      <c r="B131" s="27"/>
      <c r="C131" s="27"/>
    </row>
    <row r="132" spans="1:3" ht="15" customHeight="1">
      <c r="A132" s="27"/>
      <c r="B132" s="27"/>
      <c r="C132" s="27"/>
    </row>
    <row r="133" spans="1:3" ht="15" customHeight="1">
      <c r="A133" s="27"/>
      <c r="B133" s="27"/>
      <c r="C133" s="27"/>
    </row>
    <row r="134" spans="1:3" ht="15" customHeight="1">
      <c r="A134" s="27"/>
      <c r="B134" s="27"/>
      <c r="C134" s="27"/>
    </row>
    <row r="135" spans="1:3" ht="15" customHeight="1">
      <c r="A135" s="27"/>
      <c r="B135" s="27"/>
      <c r="C135" s="27"/>
    </row>
  </sheetData>
  <autoFilter ref="A6:AS128" xr:uid="{F0D28036-5341-4044-9B2C-FD70D4872EA4}">
    <sortState xmlns:xlrd2="http://schemas.microsoft.com/office/spreadsheetml/2017/richdata2" ref="A108:AS128">
      <sortCondition ref="I6:I128"/>
    </sortState>
  </autoFilter>
  <mergeCells count="12">
    <mergeCell ref="N2:AG2"/>
    <mergeCell ref="A3:L3"/>
    <mergeCell ref="AE5:AF5"/>
    <mergeCell ref="A5:G5"/>
    <mergeCell ref="H5:L5"/>
    <mergeCell ref="W5:Z5"/>
    <mergeCell ref="AA5:AD5"/>
    <mergeCell ref="N5:Q5"/>
    <mergeCell ref="A2:L2"/>
    <mergeCell ref="W3:AG3"/>
    <mergeCell ref="R5:V5"/>
    <mergeCell ref="N3:V3"/>
  </mergeCells>
  <phoneticPr fontId="2" type="noConversion"/>
  <printOptions horizontalCentered="1"/>
  <pageMargins left="0.23622047244094491" right="0.23622047244094491" top="0.19685039370078741" bottom="0.19685039370078741" header="0" footer="0"/>
  <pageSetup paperSize="9" scale="32" fitToHeight="0" orientation="landscape" r:id="rId1"/>
  <rowBreaks count="2" manualBreakCount="2">
    <brk id="40" max="32" man="1"/>
    <brk id="72" max="3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0610-D1EB-477A-8317-47C3D58CE733}">
  <sheetPr>
    <pageSetUpPr fitToPage="1"/>
  </sheetPr>
  <dimension ref="A1:AS135"/>
  <sheetViews>
    <sheetView showGridLines="0" view="pageBreakPreview" topLeftCell="A3" zoomScale="70" zoomScaleNormal="70" zoomScaleSheetLayoutView="70" workbookViewId="0">
      <selection activeCell="B15" sqref="B15"/>
    </sheetView>
  </sheetViews>
  <sheetFormatPr defaultColWidth="9" defaultRowHeight="15" customHeight="1" outlineLevelCol="1"/>
  <cols>
    <col min="1" max="1" width="21.75" style="24" customWidth="1"/>
    <col min="2" max="2" width="26.625" style="24" customWidth="1"/>
    <col min="3" max="3" width="15.25" style="24" hidden="1" customWidth="1" outlineLevel="1"/>
    <col min="4" max="4" width="11" style="27" hidden="1" customWidth="1" outlineLevel="1"/>
    <col min="5" max="5" width="8.25" style="27" customWidth="1" collapsed="1"/>
    <col min="6" max="6" width="26.125" style="27" hidden="1" customWidth="1" outlineLevel="1"/>
    <col min="7" max="7" width="12.375" style="27" hidden="1" customWidth="1" outlineLevel="1"/>
    <col min="8" max="8" width="15.75" style="27" customWidth="1" collapsed="1"/>
    <col min="9" max="9" width="11" style="27" customWidth="1"/>
    <col min="10" max="11" width="9.375" style="27" customWidth="1" outlineLevel="1"/>
    <col min="12" max="12" width="7.875" style="27" customWidth="1"/>
    <col min="13" max="13" width="13.875" style="27" hidden="1" customWidth="1" outlineLevel="1"/>
    <col min="14" max="14" width="13.25" style="162" customWidth="1" collapsed="1"/>
    <col min="15" max="17" width="11.375" style="27" customWidth="1"/>
    <col min="18" max="18" width="10.75" style="27" customWidth="1"/>
    <col min="19" max="19" width="11.375" style="27" hidden="1" customWidth="1"/>
    <col min="20" max="22" width="11.375" style="27" customWidth="1"/>
    <col min="23" max="23" width="10.75" style="162" customWidth="1"/>
    <col min="24" max="26" width="11.375" style="27" customWidth="1"/>
    <col min="27" max="27" width="14.125" style="162" customWidth="1"/>
    <col min="28" max="30" width="11.375" style="27" customWidth="1"/>
    <col min="31" max="32" width="9.875" style="27" bestFit="1" customWidth="1"/>
    <col min="33" max="33" width="10.25" style="27" customWidth="1"/>
    <col min="34" max="34" width="75.625" style="27" hidden="1" customWidth="1" outlineLevel="1"/>
    <col min="35" max="35" width="14.25" style="27" hidden="1" customWidth="1" outlineLevel="1"/>
    <col min="36" max="36" width="11.75" style="27" hidden="1" customWidth="1" outlineLevel="1"/>
    <col min="37" max="37" width="9.125" style="27" hidden="1" customWidth="1" outlineLevel="1"/>
    <col min="38" max="38" width="9" style="27" hidden="1" customWidth="1" outlineLevel="1"/>
    <col min="39" max="39" width="9.125" style="27" hidden="1" customWidth="1" outlineLevel="1"/>
    <col min="40" max="40" width="9" style="27" hidden="1" customWidth="1" outlineLevel="1"/>
    <col min="41" max="41" width="10.125" style="27" hidden="1" customWidth="1" outlineLevel="1"/>
    <col min="42" max="42" width="9" style="27" hidden="1" customWidth="1" outlineLevel="1"/>
    <col min="43" max="43" width="10.125" style="27" hidden="1" customWidth="1" outlineLevel="1"/>
    <col min="44" max="44" width="9" style="27" hidden="1" customWidth="1" outlineLevel="1"/>
    <col min="45" max="45" width="9" style="27" collapsed="1"/>
    <col min="46" max="16384" width="9" style="27"/>
  </cols>
  <sheetData>
    <row r="1" spans="1:44" ht="39.75" thickBot="1">
      <c r="A1" s="212" t="s">
        <v>888</v>
      </c>
    </row>
    <row r="2" spans="1:44" ht="260.45" customHeight="1" thickBot="1">
      <c r="A2" s="490" t="s">
        <v>1051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351"/>
      <c r="N2" s="481" t="s">
        <v>1050</v>
      </c>
      <c r="O2" s="481"/>
      <c r="P2" s="481"/>
      <c r="Q2" s="481"/>
      <c r="R2" s="481"/>
      <c r="S2" s="481"/>
      <c r="T2" s="481"/>
      <c r="U2" s="481"/>
      <c r="V2" s="481"/>
      <c r="W2" s="481"/>
      <c r="X2" s="481"/>
      <c r="Y2" s="481"/>
      <c r="Z2" s="481"/>
      <c r="AA2" s="481"/>
      <c r="AB2" s="481"/>
      <c r="AC2" s="481"/>
      <c r="AD2" s="481"/>
      <c r="AE2" s="481"/>
      <c r="AF2" s="481"/>
      <c r="AG2" s="481"/>
      <c r="AI2" s="131">
        <f>SUM(AL2,AN2,AP2,AR2)</f>
        <v>122</v>
      </c>
      <c r="AJ2" s="131">
        <f>SUM(AJ7:AJ128)</f>
        <v>11280000</v>
      </c>
      <c r="AK2" s="130">
        <v>50000</v>
      </c>
      <c r="AL2" s="129">
        <f>COUNTIFS($AJ:$AJ, AK2)</f>
        <v>59</v>
      </c>
      <c r="AM2" s="129">
        <v>80000</v>
      </c>
      <c r="AN2" s="129">
        <f>COUNTIFS($AJ:$AJ, AM2)</f>
        <v>10</v>
      </c>
      <c r="AO2" s="129">
        <v>120000</v>
      </c>
      <c r="AP2" s="129">
        <f>COUNTIFS($AJ:$AJ, AO2)</f>
        <v>14</v>
      </c>
      <c r="AQ2" s="129">
        <v>150000</v>
      </c>
      <c r="AR2" s="129">
        <f>COUNTIFS($AJ:$AJ, AQ2)</f>
        <v>39</v>
      </c>
    </row>
    <row r="3" spans="1:44" ht="253.5" customHeight="1" thickBot="1">
      <c r="A3" s="482" t="s">
        <v>1053</v>
      </c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352"/>
      <c r="N3" s="492" t="s">
        <v>1058</v>
      </c>
      <c r="O3" s="493"/>
      <c r="P3" s="493"/>
      <c r="Q3" s="493"/>
      <c r="R3" s="493"/>
      <c r="S3" s="493"/>
      <c r="T3" s="493"/>
      <c r="U3" s="493"/>
      <c r="V3" s="494"/>
      <c r="W3" s="492" t="s">
        <v>1054</v>
      </c>
      <c r="X3" s="493"/>
      <c r="Y3" s="493"/>
      <c r="Z3" s="493"/>
      <c r="AA3" s="493"/>
      <c r="AB3" s="493"/>
      <c r="AC3" s="493"/>
      <c r="AD3" s="493"/>
      <c r="AE3" s="493"/>
      <c r="AF3" s="493"/>
      <c r="AG3" s="494"/>
      <c r="AI3" s="131"/>
      <c r="AJ3" s="131"/>
      <c r="AK3" s="211"/>
      <c r="AL3" s="211"/>
      <c r="AM3" s="211"/>
      <c r="AN3" s="211"/>
      <c r="AO3" s="211"/>
      <c r="AP3" s="211"/>
      <c r="AQ3" s="211"/>
      <c r="AR3" s="211"/>
    </row>
    <row r="4" spans="1:44" ht="26.45" customHeight="1">
      <c r="A4" s="215"/>
      <c r="B4" s="214"/>
      <c r="C4" s="214"/>
      <c r="D4" s="214"/>
      <c r="E4" s="214"/>
      <c r="F4" s="214"/>
      <c r="G4" s="214"/>
      <c r="H4" s="214"/>
      <c r="I4" s="214"/>
      <c r="J4" s="214"/>
      <c r="K4" s="209" t="s">
        <v>890</v>
      </c>
      <c r="L4" s="210">
        <f>SUBTOTAL(3, H7:H128)</f>
        <v>122</v>
      </c>
      <c r="M4" s="213"/>
      <c r="N4" s="348"/>
      <c r="O4" s="349"/>
      <c r="P4" s="349"/>
      <c r="Q4" s="349"/>
      <c r="R4" s="349"/>
      <c r="S4" s="349"/>
      <c r="T4" s="349"/>
      <c r="U4" s="349"/>
      <c r="V4" s="349"/>
      <c r="W4" s="349"/>
      <c r="X4" s="349"/>
      <c r="Y4" s="349"/>
      <c r="Z4" s="349"/>
      <c r="AA4" s="349"/>
      <c r="AB4" s="349"/>
      <c r="AC4" s="349"/>
      <c r="AD4" s="349"/>
      <c r="AE4" s="349"/>
      <c r="AF4" s="349"/>
      <c r="AG4" s="350"/>
      <c r="AI4" s="131"/>
      <c r="AJ4" s="131"/>
      <c r="AK4" s="211"/>
      <c r="AL4" s="211"/>
      <c r="AM4" s="211"/>
      <c r="AN4" s="211"/>
      <c r="AO4" s="211"/>
      <c r="AP4" s="211"/>
      <c r="AQ4" s="211"/>
      <c r="AR4" s="211"/>
    </row>
    <row r="5" spans="1:44" s="154" customFormat="1" ht="21" customHeight="1">
      <c r="A5" s="485" t="s">
        <v>896</v>
      </c>
      <c r="B5" s="485"/>
      <c r="C5" s="486"/>
      <c r="D5" s="485"/>
      <c r="E5" s="485"/>
      <c r="F5" s="485"/>
      <c r="G5" s="485"/>
      <c r="H5" s="487" t="s">
        <v>898</v>
      </c>
      <c r="I5" s="487"/>
      <c r="J5" s="487"/>
      <c r="K5" s="487"/>
      <c r="L5" s="487"/>
      <c r="M5" s="163" t="s">
        <v>897</v>
      </c>
      <c r="N5" s="489" t="s">
        <v>895</v>
      </c>
      <c r="O5" s="489"/>
      <c r="P5" s="489"/>
      <c r="Q5" s="489"/>
      <c r="R5" s="495" t="s">
        <v>977</v>
      </c>
      <c r="S5" s="496"/>
      <c r="T5" s="496"/>
      <c r="U5" s="496"/>
      <c r="V5" s="497"/>
      <c r="W5" s="488" t="s">
        <v>991</v>
      </c>
      <c r="X5" s="488"/>
      <c r="Y5" s="488"/>
      <c r="Z5" s="488"/>
      <c r="AA5" s="489" t="s">
        <v>990</v>
      </c>
      <c r="AB5" s="489"/>
      <c r="AC5" s="489"/>
      <c r="AD5" s="489"/>
      <c r="AE5" s="484" t="s">
        <v>894</v>
      </c>
      <c r="AF5" s="484"/>
      <c r="AG5" s="168" t="s">
        <v>858</v>
      </c>
      <c r="AI5" s="155"/>
      <c r="AJ5" s="155"/>
      <c r="AK5" s="156"/>
      <c r="AL5" s="156"/>
      <c r="AM5" s="156"/>
      <c r="AN5" s="156"/>
      <c r="AO5" s="156"/>
      <c r="AP5" s="156"/>
      <c r="AQ5" s="156"/>
      <c r="AR5" s="156"/>
    </row>
    <row r="6" spans="1:44" s="154" customFormat="1" ht="40.15" customHeight="1">
      <c r="A6" s="169" t="s">
        <v>35</v>
      </c>
      <c r="B6" s="169" t="s">
        <v>60</v>
      </c>
      <c r="C6" s="169" t="s">
        <v>35</v>
      </c>
      <c r="D6" s="170" t="s">
        <v>67</v>
      </c>
      <c r="E6" s="170" t="s">
        <v>68</v>
      </c>
      <c r="F6" s="170" t="s">
        <v>69</v>
      </c>
      <c r="G6" s="170" t="s">
        <v>70</v>
      </c>
      <c r="H6" s="171" t="s">
        <v>538</v>
      </c>
      <c r="I6" s="171" t="s">
        <v>539</v>
      </c>
      <c r="J6" s="206" t="s">
        <v>993</v>
      </c>
      <c r="K6" s="171" t="s">
        <v>889</v>
      </c>
      <c r="L6" s="171" t="s">
        <v>540</v>
      </c>
      <c r="M6" s="172" t="s">
        <v>868</v>
      </c>
      <c r="N6" s="175" t="s">
        <v>975</v>
      </c>
      <c r="O6" s="175" t="s">
        <v>985</v>
      </c>
      <c r="P6" s="175" t="s">
        <v>986</v>
      </c>
      <c r="Q6" s="175" t="s">
        <v>987</v>
      </c>
      <c r="R6" s="165" t="s">
        <v>832</v>
      </c>
      <c r="S6" s="173" t="s">
        <v>1052</v>
      </c>
      <c r="T6" s="173" t="s">
        <v>1059</v>
      </c>
      <c r="U6" s="173" t="s">
        <v>992</v>
      </c>
      <c r="V6" s="173" t="s">
        <v>1057</v>
      </c>
      <c r="W6" s="174" t="s">
        <v>976</v>
      </c>
      <c r="X6" s="174" t="s">
        <v>982</v>
      </c>
      <c r="Y6" s="174" t="s">
        <v>983</v>
      </c>
      <c r="Z6" s="174" t="s">
        <v>984</v>
      </c>
      <c r="AA6" s="175" t="s">
        <v>975</v>
      </c>
      <c r="AB6" s="175" t="s">
        <v>985</v>
      </c>
      <c r="AC6" s="175" t="s">
        <v>986</v>
      </c>
      <c r="AD6" s="175" t="s">
        <v>987</v>
      </c>
      <c r="AE6" s="176" t="s">
        <v>988</v>
      </c>
      <c r="AF6" s="176" t="s">
        <v>989</v>
      </c>
      <c r="AG6" s="168" t="s">
        <v>882</v>
      </c>
      <c r="AH6" s="157" t="s">
        <v>569</v>
      </c>
      <c r="AI6" s="158" t="s">
        <v>818</v>
      </c>
      <c r="AJ6" s="158" t="s">
        <v>869</v>
      </c>
    </row>
    <row r="7" spans="1:44" s="154" customFormat="1" ht="45" customHeight="1">
      <c r="A7" s="177" t="s">
        <v>692</v>
      </c>
      <c r="B7" s="177" t="s">
        <v>45</v>
      </c>
      <c r="C7" s="169" t="s">
        <v>692</v>
      </c>
      <c r="D7" s="178" t="s">
        <v>244</v>
      </c>
      <c r="E7" s="178"/>
      <c r="F7" s="178" t="s">
        <v>246</v>
      </c>
      <c r="G7" s="178" t="s">
        <v>247</v>
      </c>
      <c r="H7" s="166" t="s">
        <v>565</v>
      </c>
      <c r="I7" s="179" t="s">
        <v>554</v>
      </c>
      <c r="J7" s="179"/>
      <c r="K7" s="178"/>
      <c r="L7" s="178" t="s">
        <v>816</v>
      </c>
      <c r="M7" s="165" t="s">
        <v>883</v>
      </c>
      <c r="N7" s="204"/>
      <c r="O7" s="180"/>
      <c r="P7" s="180"/>
      <c r="Q7" s="180"/>
      <c r="R7" s="181" t="s">
        <v>893</v>
      </c>
      <c r="S7" s="182" t="str">
        <f>TEXT(T7-TIME(0, 5, 0), "HH:MM")</f>
        <v>08:55</v>
      </c>
      <c r="T7" s="183" t="str">
        <f>TEXT(VLOOKUP(C7, '10.29_IT'!$E$6:$N$108, 10, FALSE), "HH:MM")</f>
        <v>09:00</v>
      </c>
      <c r="U7" s="183" t="str">
        <f t="shared" ref="U7:U38" si="0">TEXT(T7+TIME(0, 15, 0), "HH:MM")</f>
        <v>09:15</v>
      </c>
      <c r="V7" s="183" t="str">
        <f t="shared" ref="V7:V38" si="1">TEXT(U7+TIME(0, 5, 0), "HH:MM")</f>
        <v>09:20</v>
      </c>
      <c r="W7" s="184" t="s">
        <v>979</v>
      </c>
      <c r="X7" s="207" t="str">
        <f t="shared" ref="X7:X38" si="2">TEXT(U7+TIME(0, 5, 0), "HH:MM")</f>
        <v>09:20</v>
      </c>
      <c r="Y7" s="185" t="str">
        <f>TEXT(VLOOKUP(C7, '10.29_IT'!$F$5:$N$108, 9, FALSE), "HH:MM")</f>
        <v>09:20</v>
      </c>
      <c r="Z7" s="185" t="str">
        <f t="shared" ref="Z7:Z38" si="3">TEXT(Y7+TIME(0, 15, 0), "HH:MM")</f>
        <v>09:35</v>
      </c>
      <c r="AA7" s="186" t="s">
        <v>978</v>
      </c>
      <c r="AB7" s="207" t="s">
        <v>899</v>
      </c>
      <c r="AC7" s="168" t="s">
        <v>900</v>
      </c>
      <c r="AD7" s="168" t="s">
        <v>901</v>
      </c>
      <c r="AE7" s="167" t="str">
        <f>TEXT(VLOOKUP(A7, '10.29_IT'!$H$5:$N$1087, 7, FALSE), "HH:MM")</f>
        <v>10:10</v>
      </c>
      <c r="AF7" s="188" t="str">
        <f t="shared" ref="AF7:AF38" si="4">TEXT(AE7+TIME(0, 5, 0), "HH:MM")</f>
        <v>10:15</v>
      </c>
      <c r="AG7" s="168" t="str" cm="1">
        <f t="array" ref="AG7">TEXT(MAX(VALUE(X7:Z7), VALUE(AB7:AF7)), "HH:MM")</f>
        <v>10:15</v>
      </c>
      <c r="AH7" s="159" t="s">
        <v>570</v>
      </c>
      <c r="AI7" s="151" t="s">
        <v>39</v>
      </c>
      <c r="AJ7" s="160">
        <v>50000</v>
      </c>
    </row>
    <row r="8" spans="1:44" s="154" customFormat="1" ht="45" customHeight="1">
      <c r="A8" s="177" t="s">
        <v>696</v>
      </c>
      <c r="B8" s="177" t="s">
        <v>50</v>
      </c>
      <c r="C8" s="169" t="s">
        <v>696</v>
      </c>
      <c r="D8" s="178" t="s">
        <v>416</v>
      </c>
      <c r="E8" s="178"/>
      <c r="F8" s="178" t="s">
        <v>418</v>
      </c>
      <c r="G8" s="178" t="s">
        <v>419</v>
      </c>
      <c r="H8" s="166" t="s">
        <v>565</v>
      </c>
      <c r="I8" s="179" t="s">
        <v>554</v>
      </c>
      <c r="J8" s="179"/>
      <c r="K8" s="178"/>
      <c r="L8" s="178" t="s">
        <v>817</v>
      </c>
      <c r="M8" s="165" t="s">
        <v>883</v>
      </c>
      <c r="N8" s="204"/>
      <c r="O8" s="180"/>
      <c r="P8" s="180"/>
      <c r="Q8" s="180"/>
      <c r="R8" s="173" t="s">
        <v>892</v>
      </c>
      <c r="S8" s="192" t="str">
        <f>TEXT(T8-TIME(0, 5, 0), "HH:MM")</f>
        <v>08:55</v>
      </c>
      <c r="T8" s="165" t="str">
        <f>TEXT(VLOOKUP(C8, '10.29_IT'!$J$6:$N$98, 5, FALSE), "HH:MM")</f>
        <v>09:00</v>
      </c>
      <c r="U8" s="165" t="str">
        <f t="shared" si="0"/>
        <v>09:15</v>
      </c>
      <c r="V8" s="165" t="str">
        <f t="shared" si="1"/>
        <v>09:20</v>
      </c>
      <c r="W8" s="174" t="s">
        <v>980</v>
      </c>
      <c r="X8" s="208" t="str">
        <f t="shared" si="2"/>
        <v>09:20</v>
      </c>
      <c r="Y8" s="166" t="str">
        <f>TEXT(VLOOKUP(C8, '10.29_IT'!$K$5:$N$108, 4, FALSE), "HH:MM")</f>
        <v>09:20</v>
      </c>
      <c r="Z8" s="166" t="str">
        <f t="shared" si="3"/>
        <v>09:35</v>
      </c>
      <c r="AA8" s="193" t="s">
        <v>981</v>
      </c>
      <c r="AB8" s="166" t="s">
        <v>899</v>
      </c>
      <c r="AC8" s="164" t="s">
        <v>900</v>
      </c>
      <c r="AD8" s="164" t="s">
        <v>901</v>
      </c>
      <c r="AE8" s="167" t="str">
        <f>TEXT(VLOOKUP(A8, '10.29_IT'!$M$5:$N$109, 2, FALSE), "HH:MM")</f>
        <v>10:10</v>
      </c>
      <c r="AF8" s="188" t="str">
        <f t="shared" si="4"/>
        <v>10:15</v>
      </c>
      <c r="AG8" s="168" t="str" cm="1">
        <f t="array" ref="AG8">TEXT(MAX(VALUE(X8:Z8), VALUE(AB8:AF8)), "HH:MM")</f>
        <v>10:15</v>
      </c>
      <c r="AH8" s="159" t="s">
        <v>574</v>
      </c>
      <c r="AI8" s="151" t="s">
        <v>39</v>
      </c>
      <c r="AJ8" s="160">
        <v>50000</v>
      </c>
    </row>
    <row r="9" spans="1:44" s="154" customFormat="1" ht="45" customHeight="1">
      <c r="A9" s="177" t="s">
        <v>694</v>
      </c>
      <c r="B9" s="177" t="s">
        <v>45</v>
      </c>
      <c r="C9" s="169" t="s">
        <v>694</v>
      </c>
      <c r="D9" s="178" t="s">
        <v>252</v>
      </c>
      <c r="E9" s="178"/>
      <c r="F9" s="178" t="s">
        <v>254</v>
      </c>
      <c r="G9" s="178" t="s">
        <v>255</v>
      </c>
      <c r="H9" s="166" t="s">
        <v>565</v>
      </c>
      <c r="I9" s="179" t="s">
        <v>554</v>
      </c>
      <c r="J9" s="179"/>
      <c r="K9" s="178"/>
      <c r="L9" s="178" t="s">
        <v>816</v>
      </c>
      <c r="M9" s="165" t="s">
        <v>883</v>
      </c>
      <c r="N9" s="205" t="s">
        <v>978</v>
      </c>
      <c r="O9" s="187" t="str">
        <f t="shared" ref="O9:Q10" si="5">AB9</f>
        <v>08:55</v>
      </c>
      <c r="P9" s="168" t="str">
        <f t="shared" si="5"/>
        <v>09:00</v>
      </c>
      <c r="Q9" s="168" t="str">
        <f t="shared" si="5"/>
        <v>09:20</v>
      </c>
      <c r="R9" s="181" t="s">
        <v>893</v>
      </c>
      <c r="S9" s="187" t="str">
        <f>Q9</f>
        <v>09:20</v>
      </c>
      <c r="T9" s="168" t="str">
        <f>TEXT(VLOOKUP(C9, '10.29_IT'!$E$6:$N$108, 10, FALSE), "HH:MM")</f>
        <v>09:40</v>
      </c>
      <c r="U9" s="183" t="str">
        <f t="shared" si="0"/>
        <v>09:55</v>
      </c>
      <c r="V9" s="183" t="str">
        <f t="shared" si="1"/>
        <v>10:00</v>
      </c>
      <c r="W9" s="184" t="s">
        <v>979</v>
      </c>
      <c r="X9" s="207" t="str">
        <f t="shared" si="2"/>
        <v>10:00</v>
      </c>
      <c r="Y9" s="185" t="str">
        <f>TEXT(VLOOKUP(C9, '10.29_IT'!$F$5:$N$108, 9, FALSE), "HH:MM")</f>
        <v>10:00</v>
      </c>
      <c r="Z9" s="185" t="str">
        <f t="shared" si="3"/>
        <v>10:15</v>
      </c>
      <c r="AA9" s="189"/>
      <c r="AB9" s="190" t="s">
        <v>905</v>
      </c>
      <c r="AC9" s="191" t="s">
        <v>906</v>
      </c>
      <c r="AD9" s="191" t="s">
        <v>907</v>
      </c>
      <c r="AE9" s="167" t="str">
        <f>TEXT(VLOOKUP(A9, '10.29_IT'!$H$5:$N$1087, 7, FALSE), "HH:MM")</f>
        <v>10:15</v>
      </c>
      <c r="AF9" s="188" t="str">
        <f t="shared" si="4"/>
        <v>10:20</v>
      </c>
      <c r="AG9" s="168" t="str" cm="1">
        <f t="array" ref="AG9">TEXT(MAX(VALUE(X9:AF9)), "HH:MM")</f>
        <v>10:20</v>
      </c>
      <c r="AH9" s="159" t="s">
        <v>572</v>
      </c>
      <c r="AI9" s="151" t="s">
        <v>39</v>
      </c>
      <c r="AJ9" s="160">
        <v>50000</v>
      </c>
    </row>
    <row r="10" spans="1:44" s="154" customFormat="1" ht="45" customHeight="1">
      <c r="A10" s="177" t="s">
        <v>698</v>
      </c>
      <c r="B10" s="177" t="s">
        <v>50</v>
      </c>
      <c r="C10" s="169" t="s">
        <v>698</v>
      </c>
      <c r="D10" s="178" t="s">
        <v>424</v>
      </c>
      <c r="E10" s="178"/>
      <c r="F10" s="178" t="s">
        <v>426</v>
      </c>
      <c r="G10" s="178" t="s">
        <v>427</v>
      </c>
      <c r="H10" s="166" t="s">
        <v>565</v>
      </c>
      <c r="I10" s="179" t="s">
        <v>554</v>
      </c>
      <c r="J10" s="179"/>
      <c r="K10" s="178"/>
      <c r="L10" s="178" t="s">
        <v>817</v>
      </c>
      <c r="M10" s="165" t="s">
        <v>883</v>
      </c>
      <c r="N10" s="175" t="s">
        <v>981</v>
      </c>
      <c r="O10" s="194" t="str">
        <f t="shared" si="5"/>
        <v>08:55</v>
      </c>
      <c r="P10" s="164" t="str">
        <f t="shared" si="5"/>
        <v>09:00</v>
      </c>
      <c r="Q10" s="164" t="str">
        <f t="shared" si="5"/>
        <v>09:20</v>
      </c>
      <c r="R10" s="173" t="s">
        <v>892</v>
      </c>
      <c r="S10" s="194" t="str">
        <f>Q10</f>
        <v>09:20</v>
      </c>
      <c r="T10" s="164" t="str">
        <f>TEXT(VLOOKUP(C10, '10.29_IT'!$J$6:$N$98, 5, FALSE), "HH:MM")</f>
        <v>09:40</v>
      </c>
      <c r="U10" s="165" t="str">
        <f t="shared" si="0"/>
        <v>09:55</v>
      </c>
      <c r="V10" s="165" t="str">
        <f t="shared" si="1"/>
        <v>10:00</v>
      </c>
      <c r="W10" s="174" t="s">
        <v>980</v>
      </c>
      <c r="X10" s="208" t="str">
        <f t="shared" si="2"/>
        <v>10:00</v>
      </c>
      <c r="Y10" s="166" t="str">
        <f>TEXT(VLOOKUP(C10, '10.29_IT'!$K$5:$N$108, 4, FALSE), "HH:MM")</f>
        <v>10:00</v>
      </c>
      <c r="Z10" s="166" t="str">
        <f t="shared" si="3"/>
        <v>10:15</v>
      </c>
      <c r="AA10" s="189"/>
      <c r="AB10" s="190" t="s">
        <v>905</v>
      </c>
      <c r="AC10" s="191" t="s">
        <v>906</v>
      </c>
      <c r="AD10" s="191" t="s">
        <v>907</v>
      </c>
      <c r="AE10" s="167" t="str">
        <f>TEXT(VLOOKUP(A10, '10.29_IT'!$M$5:$N$109, 2, FALSE), "HH:MM")</f>
        <v>10:15</v>
      </c>
      <c r="AF10" s="188" t="str">
        <f t="shared" si="4"/>
        <v>10:20</v>
      </c>
      <c r="AG10" s="168" t="str" cm="1">
        <f t="array" ref="AG10">TEXT(MAX(VALUE(X10:AF10)), "HH:MM")</f>
        <v>10:20</v>
      </c>
      <c r="AH10" s="159" t="s">
        <v>576</v>
      </c>
      <c r="AI10" s="151" t="s">
        <v>819</v>
      </c>
      <c r="AJ10" s="160">
        <v>50000</v>
      </c>
    </row>
    <row r="11" spans="1:44" s="154" customFormat="1" ht="42" customHeight="1">
      <c r="A11" s="177" t="s">
        <v>693</v>
      </c>
      <c r="B11" s="177" t="s">
        <v>45</v>
      </c>
      <c r="C11" s="169" t="s">
        <v>693</v>
      </c>
      <c r="D11" s="178" t="s">
        <v>248</v>
      </c>
      <c r="E11" s="178"/>
      <c r="F11" s="178" t="s">
        <v>250</v>
      </c>
      <c r="G11" s="178" t="s">
        <v>251</v>
      </c>
      <c r="H11" s="166" t="s">
        <v>565</v>
      </c>
      <c r="I11" s="179" t="s">
        <v>554</v>
      </c>
      <c r="J11" s="179"/>
      <c r="K11" s="178"/>
      <c r="L11" s="178" t="s">
        <v>816</v>
      </c>
      <c r="M11" s="165" t="s">
        <v>883</v>
      </c>
      <c r="N11" s="204"/>
      <c r="O11" s="180"/>
      <c r="P11" s="180"/>
      <c r="Q11" s="180"/>
      <c r="R11" s="181" t="s">
        <v>893</v>
      </c>
      <c r="S11" s="182" t="str">
        <f>T11</f>
        <v>09:20</v>
      </c>
      <c r="T11" s="183" t="str">
        <f>TEXT(VLOOKUP(C11, '10.29_IT'!$E$6:$N$108, 10, FALSE), "HH:MM")</f>
        <v>09:20</v>
      </c>
      <c r="U11" s="183" t="str">
        <f t="shared" si="0"/>
        <v>09:35</v>
      </c>
      <c r="V11" s="183" t="str">
        <f t="shared" si="1"/>
        <v>09:40</v>
      </c>
      <c r="W11" s="184" t="s">
        <v>979</v>
      </c>
      <c r="X11" s="207" t="str">
        <f t="shared" si="2"/>
        <v>09:40</v>
      </c>
      <c r="Y11" s="185" t="str">
        <f>TEXT(VLOOKUP(C11, '10.29_IT'!$F$5:$N$108, 9, FALSE), "HH:MM")</f>
        <v>09:40</v>
      </c>
      <c r="Z11" s="185" t="str">
        <f t="shared" si="3"/>
        <v>09:55</v>
      </c>
      <c r="AA11" s="186" t="s">
        <v>978</v>
      </c>
      <c r="AB11" s="207" t="s">
        <v>902</v>
      </c>
      <c r="AC11" s="168" t="s">
        <v>903</v>
      </c>
      <c r="AD11" s="168" t="s">
        <v>904</v>
      </c>
      <c r="AE11" s="167" t="str">
        <f>TEXT(VLOOKUP(A11, '10.29_IT'!$H$5:$N$1087, 7, FALSE), "HH:MM")</f>
        <v>10:35</v>
      </c>
      <c r="AF11" s="188" t="str">
        <f t="shared" si="4"/>
        <v>10:40</v>
      </c>
      <c r="AG11" s="168" t="str" cm="1">
        <f t="array" ref="AG11">TEXT(MAX(VALUE(X11:Z11), VALUE(AB11:AF11)), "HH:MM")</f>
        <v>10:40</v>
      </c>
      <c r="AH11" s="159" t="s">
        <v>571</v>
      </c>
      <c r="AI11" s="151" t="s">
        <v>39</v>
      </c>
      <c r="AJ11" s="160">
        <v>50000</v>
      </c>
    </row>
    <row r="12" spans="1:44" s="154" customFormat="1" ht="42" customHeight="1">
      <c r="A12" s="177" t="s">
        <v>697</v>
      </c>
      <c r="B12" s="177" t="s">
        <v>50</v>
      </c>
      <c r="C12" s="169" t="s">
        <v>697</v>
      </c>
      <c r="D12" s="178" t="s">
        <v>420</v>
      </c>
      <c r="E12" s="178"/>
      <c r="F12" s="178" t="s">
        <v>422</v>
      </c>
      <c r="G12" s="178" t="s">
        <v>423</v>
      </c>
      <c r="H12" s="166" t="s">
        <v>565</v>
      </c>
      <c r="I12" s="179" t="s">
        <v>554</v>
      </c>
      <c r="J12" s="179"/>
      <c r="K12" s="178"/>
      <c r="L12" s="178" t="s">
        <v>817</v>
      </c>
      <c r="M12" s="165" t="s">
        <v>883</v>
      </c>
      <c r="N12" s="204"/>
      <c r="O12" s="180"/>
      <c r="P12" s="180"/>
      <c r="Q12" s="180"/>
      <c r="R12" s="173" t="s">
        <v>892</v>
      </c>
      <c r="S12" s="192" t="str">
        <f>TEXT(T12-TIME(0, 5, 0), "HH:MM")</f>
        <v>09:15</v>
      </c>
      <c r="T12" s="165" t="str">
        <f>TEXT(VLOOKUP(C12, '10.29_IT'!$J$6:$N$98, 5, FALSE), "HH:MM")</f>
        <v>09:20</v>
      </c>
      <c r="U12" s="165" t="str">
        <f t="shared" si="0"/>
        <v>09:35</v>
      </c>
      <c r="V12" s="165" t="str">
        <f t="shared" si="1"/>
        <v>09:40</v>
      </c>
      <c r="W12" s="174" t="s">
        <v>980</v>
      </c>
      <c r="X12" s="208" t="str">
        <f t="shared" si="2"/>
        <v>09:40</v>
      </c>
      <c r="Y12" s="166" t="str">
        <f>TEXT(VLOOKUP(C12, '10.29_IT'!$K$5:$N$108, 4, FALSE), "HH:MM")</f>
        <v>09:40</v>
      </c>
      <c r="Z12" s="166" t="str">
        <f t="shared" si="3"/>
        <v>09:55</v>
      </c>
      <c r="AA12" s="193" t="s">
        <v>981</v>
      </c>
      <c r="AB12" s="208" t="s">
        <v>902</v>
      </c>
      <c r="AC12" s="164" t="s">
        <v>903</v>
      </c>
      <c r="AD12" s="164" t="s">
        <v>904</v>
      </c>
      <c r="AE12" s="167" t="str">
        <f>TEXT(VLOOKUP(A12, '10.29_IT'!$M$5:$N$109, 2, FALSE), "HH:MM")</f>
        <v>10:35</v>
      </c>
      <c r="AF12" s="188" t="str">
        <f t="shared" si="4"/>
        <v>10:40</v>
      </c>
      <c r="AG12" s="168" t="str" cm="1">
        <f t="array" ref="AG12">TEXT(MAX(VALUE(X12:Z12), VALUE(AB12:AF12)), "HH:MM")</f>
        <v>10:40</v>
      </c>
      <c r="AH12" s="159" t="s">
        <v>575</v>
      </c>
      <c r="AI12" s="151" t="s">
        <v>39</v>
      </c>
      <c r="AJ12" s="160">
        <v>50000</v>
      </c>
    </row>
    <row r="13" spans="1:44" s="154" customFormat="1" ht="42" customHeight="1">
      <c r="A13" s="177" t="s">
        <v>695</v>
      </c>
      <c r="B13" s="177" t="s">
        <v>45</v>
      </c>
      <c r="C13" s="169" t="s">
        <v>695</v>
      </c>
      <c r="D13" s="178" t="s">
        <v>256</v>
      </c>
      <c r="E13" s="178"/>
      <c r="F13" s="178" t="s">
        <v>258</v>
      </c>
      <c r="G13" s="178" t="s">
        <v>259</v>
      </c>
      <c r="H13" s="166" t="s">
        <v>565</v>
      </c>
      <c r="I13" s="179" t="s">
        <v>554</v>
      </c>
      <c r="J13" s="179"/>
      <c r="K13" s="178"/>
      <c r="L13" s="178" t="s">
        <v>816</v>
      </c>
      <c r="M13" s="165" t="s">
        <v>883</v>
      </c>
      <c r="N13" s="205" t="s">
        <v>978</v>
      </c>
      <c r="O13" s="187" t="str">
        <f t="shared" ref="O13:Q14" si="6">AB13</f>
        <v>09:20</v>
      </c>
      <c r="P13" s="168" t="str">
        <f t="shared" si="6"/>
        <v>09:25</v>
      </c>
      <c r="Q13" s="168" t="str">
        <f t="shared" si="6"/>
        <v>09:45</v>
      </c>
      <c r="R13" s="181" t="s">
        <v>893</v>
      </c>
      <c r="S13" s="187" t="str">
        <f>Q13</f>
        <v>09:45</v>
      </c>
      <c r="T13" s="168" t="str">
        <f>TEXT(VLOOKUP(C13, '10.29_IT'!$E$6:$N$108, 10, FALSE), "HH:MM")</f>
        <v>10:00</v>
      </c>
      <c r="U13" s="183" t="str">
        <f t="shared" si="0"/>
        <v>10:15</v>
      </c>
      <c r="V13" s="183" t="str">
        <f t="shared" si="1"/>
        <v>10:20</v>
      </c>
      <c r="W13" s="184" t="s">
        <v>979</v>
      </c>
      <c r="X13" s="207" t="str">
        <f t="shared" si="2"/>
        <v>10:20</v>
      </c>
      <c r="Y13" s="185" t="str">
        <f>TEXT(VLOOKUP(C13, '10.29_IT'!$F$5:$N$108, 9, FALSE), "HH:MM")</f>
        <v>10:20</v>
      </c>
      <c r="Z13" s="185" t="str">
        <f t="shared" si="3"/>
        <v>10:35</v>
      </c>
      <c r="AA13" s="189"/>
      <c r="AB13" s="190" t="s">
        <v>907</v>
      </c>
      <c r="AC13" s="191" t="s">
        <v>908</v>
      </c>
      <c r="AD13" s="191" t="s">
        <v>909</v>
      </c>
      <c r="AE13" s="167" t="str">
        <f>TEXT(VLOOKUP(A13, '10.29_IT'!$H$5:$N$1087, 7, FALSE), "HH:MM")</f>
        <v>10:40</v>
      </c>
      <c r="AF13" s="188" t="str">
        <f t="shared" si="4"/>
        <v>10:45</v>
      </c>
      <c r="AG13" s="168" t="str" cm="1">
        <f t="array" ref="AG13">TEXT(MAX(VALUE(X13:AF13)), "HH:MM")</f>
        <v>10:45</v>
      </c>
      <c r="AH13" s="159" t="s">
        <v>573</v>
      </c>
      <c r="AI13" s="151" t="s">
        <v>39</v>
      </c>
      <c r="AJ13" s="160">
        <v>50000</v>
      </c>
    </row>
    <row r="14" spans="1:44" s="154" customFormat="1" ht="42" customHeight="1">
      <c r="A14" s="177" t="s">
        <v>699</v>
      </c>
      <c r="B14" s="177" t="s">
        <v>50</v>
      </c>
      <c r="C14" s="169" t="s">
        <v>699</v>
      </c>
      <c r="D14" s="178" t="s">
        <v>428</v>
      </c>
      <c r="E14" s="178"/>
      <c r="F14" s="178" t="s">
        <v>430</v>
      </c>
      <c r="G14" s="178" t="s">
        <v>431</v>
      </c>
      <c r="H14" s="166" t="s">
        <v>565</v>
      </c>
      <c r="I14" s="179" t="s">
        <v>554</v>
      </c>
      <c r="J14" s="179"/>
      <c r="K14" s="178"/>
      <c r="L14" s="178" t="s">
        <v>817</v>
      </c>
      <c r="M14" s="165" t="s">
        <v>883</v>
      </c>
      <c r="N14" s="175" t="s">
        <v>981</v>
      </c>
      <c r="O14" s="194" t="str">
        <f t="shared" si="6"/>
        <v>09:20</v>
      </c>
      <c r="P14" s="164" t="str">
        <f t="shared" si="6"/>
        <v>09:25</v>
      </c>
      <c r="Q14" s="164" t="str">
        <f t="shared" si="6"/>
        <v>09:45</v>
      </c>
      <c r="R14" s="173" t="s">
        <v>892</v>
      </c>
      <c r="S14" s="194" t="str">
        <f>Q14</f>
        <v>09:45</v>
      </c>
      <c r="T14" s="164" t="str">
        <f>TEXT(VLOOKUP(C14, '10.29_IT'!$J$6:$N$98, 5, FALSE), "HH:MM")</f>
        <v>10:00</v>
      </c>
      <c r="U14" s="165" t="str">
        <f t="shared" si="0"/>
        <v>10:15</v>
      </c>
      <c r="V14" s="165" t="str">
        <f t="shared" si="1"/>
        <v>10:20</v>
      </c>
      <c r="W14" s="174" t="s">
        <v>980</v>
      </c>
      <c r="X14" s="208" t="str">
        <f t="shared" si="2"/>
        <v>10:20</v>
      </c>
      <c r="Y14" s="166" t="str">
        <f>TEXT(VLOOKUP(C14, '10.29_IT'!$K$5:$N$108, 4, FALSE), "HH:MM")</f>
        <v>10:20</v>
      </c>
      <c r="Z14" s="166" t="str">
        <f t="shared" si="3"/>
        <v>10:35</v>
      </c>
      <c r="AA14" s="189"/>
      <c r="AB14" s="190" t="s">
        <v>907</v>
      </c>
      <c r="AC14" s="191" t="s">
        <v>908</v>
      </c>
      <c r="AD14" s="191" t="s">
        <v>909</v>
      </c>
      <c r="AE14" s="167" t="str">
        <f>TEXT(VLOOKUP(A14, '10.29_IT'!$M$5:$N$109, 2, FALSE), "HH:MM")</f>
        <v>10:40</v>
      </c>
      <c r="AF14" s="188" t="str">
        <f t="shared" si="4"/>
        <v>10:45</v>
      </c>
      <c r="AG14" s="168" t="str" cm="1">
        <f t="array" ref="AG14">TEXT(MAX(VALUE(X14:AF14)), "HH:MM")</f>
        <v>10:45</v>
      </c>
      <c r="AH14" s="159" t="s">
        <v>577</v>
      </c>
      <c r="AI14" s="151" t="s">
        <v>820</v>
      </c>
      <c r="AJ14" s="160">
        <v>120000</v>
      </c>
    </row>
    <row r="15" spans="1:44" s="154" customFormat="1" ht="45" customHeight="1">
      <c r="A15" s="177" t="s">
        <v>700</v>
      </c>
      <c r="B15" s="177" t="s">
        <v>45</v>
      </c>
      <c r="C15" s="169" t="s">
        <v>700</v>
      </c>
      <c r="D15" s="178" t="s">
        <v>260</v>
      </c>
      <c r="E15" s="178"/>
      <c r="F15" s="178" t="s">
        <v>262</v>
      </c>
      <c r="G15" s="178" t="s">
        <v>263</v>
      </c>
      <c r="H15" s="166" t="s">
        <v>565</v>
      </c>
      <c r="I15" s="179" t="s">
        <v>556</v>
      </c>
      <c r="J15" s="179"/>
      <c r="K15" s="178"/>
      <c r="L15" s="178" t="s">
        <v>816</v>
      </c>
      <c r="M15" s="165" t="s">
        <v>883</v>
      </c>
      <c r="N15" s="204"/>
      <c r="O15" s="180"/>
      <c r="P15" s="180"/>
      <c r="Q15" s="180"/>
      <c r="R15" s="181" t="s">
        <v>893</v>
      </c>
      <c r="S15" s="182" t="str">
        <f>TEXT(T15-TIME(0, 5, 0), "HH:MM")</f>
        <v>10:15</v>
      </c>
      <c r="T15" s="183" t="str">
        <f>TEXT(VLOOKUP(C15, '10.29_IT'!$E$6:$N$108, 10, FALSE), "HH:MM")</f>
        <v>10:20</v>
      </c>
      <c r="U15" s="183" t="str">
        <f t="shared" si="0"/>
        <v>10:35</v>
      </c>
      <c r="V15" s="183" t="str">
        <f t="shared" si="1"/>
        <v>10:40</v>
      </c>
      <c r="W15" s="184" t="s">
        <v>979</v>
      </c>
      <c r="X15" s="207" t="str">
        <f t="shared" si="2"/>
        <v>10:40</v>
      </c>
      <c r="Y15" s="185" t="str">
        <f>TEXT(VLOOKUP(C15, '10.29_IT'!$F$5:$N$108, 9, FALSE), "HH:MM")</f>
        <v>10:40</v>
      </c>
      <c r="Z15" s="185" t="str">
        <f t="shared" si="3"/>
        <v>10:55</v>
      </c>
      <c r="AA15" s="186" t="s">
        <v>978</v>
      </c>
      <c r="AB15" s="207" t="s">
        <v>910</v>
      </c>
      <c r="AC15" s="168" t="s">
        <v>911</v>
      </c>
      <c r="AD15" s="168" t="s">
        <v>912</v>
      </c>
      <c r="AE15" s="167" t="str">
        <f>TEXT(VLOOKUP(A15, '10.29_IT'!$H$5:$N$1087, 7, FALSE), "HH:MM")</f>
        <v>11:25</v>
      </c>
      <c r="AF15" s="188" t="str">
        <f t="shared" si="4"/>
        <v>11:30</v>
      </c>
      <c r="AG15" s="168" t="str" cm="1">
        <f t="array" ref="AG15">TEXT(MAX(VALUE(X15:Z15), VALUE(AB15:AF15)), "HH:MM")</f>
        <v>11:30</v>
      </c>
      <c r="AH15" s="159" t="s">
        <v>578</v>
      </c>
      <c r="AI15" s="151" t="s">
        <v>819</v>
      </c>
      <c r="AJ15" s="160">
        <v>50000</v>
      </c>
    </row>
    <row r="16" spans="1:44" s="154" customFormat="1" ht="45" customHeight="1">
      <c r="A16" s="177" t="s">
        <v>704</v>
      </c>
      <c r="B16" s="177" t="s">
        <v>50</v>
      </c>
      <c r="C16" s="169" t="s">
        <v>704</v>
      </c>
      <c r="D16" s="178" t="s">
        <v>432</v>
      </c>
      <c r="E16" s="178"/>
      <c r="F16" s="178" t="s">
        <v>434</v>
      </c>
      <c r="G16" s="178" t="s">
        <v>435</v>
      </c>
      <c r="H16" s="166" t="s">
        <v>565</v>
      </c>
      <c r="I16" s="179" t="s">
        <v>556</v>
      </c>
      <c r="J16" s="179"/>
      <c r="K16" s="178"/>
      <c r="L16" s="178" t="s">
        <v>817</v>
      </c>
      <c r="M16" s="165" t="s">
        <v>883</v>
      </c>
      <c r="N16" s="204"/>
      <c r="O16" s="180"/>
      <c r="P16" s="180"/>
      <c r="Q16" s="180"/>
      <c r="R16" s="173" t="s">
        <v>892</v>
      </c>
      <c r="S16" s="192" t="str">
        <f>TEXT(T16-TIME(0, 5, 0), "HH:MM")</f>
        <v>10:15</v>
      </c>
      <c r="T16" s="165" t="str">
        <f>TEXT(VLOOKUP(C16, '10.29_IT'!$J$6:$N$98, 5, FALSE), "HH:MM")</f>
        <v>10:20</v>
      </c>
      <c r="U16" s="165" t="str">
        <f t="shared" si="0"/>
        <v>10:35</v>
      </c>
      <c r="V16" s="165" t="str">
        <f t="shared" si="1"/>
        <v>10:40</v>
      </c>
      <c r="W16" s="174" t="s">
        <v>980</v>
      </c>
      <c r="X16" s="208" t="str">
        <f t="shared" si="2"/>
        <v>10:40</v>
      </c>
      <c r="Y16" s="166" t="str">
        <f>TEXT(VLOOKUP(C16, '10.29_IT'!$K$5:$N$108, 4, FALSE), "HH:MM")</f>
        <v>10:40</v>
      </c>
      <c r="Z16" s="166" t="str">
        <f t="shared" si="3"/>
        <v>10:55</v>
      </c>
      <c r="AA16" s="193" t="s">
        <v>981</v>
      </c>
      <c r="AB16" s="208" t="s">
        <v>910</v>
      </c>
      <c r="AC16" s="164" t="s">
        <v>911</v>
      </c>
      <c r="AD16" s="164" t="s">
        <v>912</v>
      </c>
      <c r="AE16" s="167" t="str">
        <f>TEXT(VLOOKUP(A16, '10.29_IT'!$M$5:$N$109, 2, FALSE), "HH:MM")</f>
        <v>11:25</v>
      </c>
      <c r="AF16" s="188" t="str">
        <f t="shared" si="4"/>
        <v>11:30</v>
      </c>
      <c r="AG16" s="168" t="str" cm="1">
        <f t="array" ref="AG16">TEXT(MAX(VALUE(X16:Z16), VALUE(AB16:AF16)), "HH:MM")</f>
        <v>11:30</v>
      </c>
      <c r="AH16" s="159" t="s">
        <v>582</v>
      </c>
      <c r="AI16" s="151" t="s">
        <v>821</v>
      </c>
      <c r="AJ16" s="160">
        <v>120000</v>
      </c>
    </row>
    <row r="17" spans="1:36" s="154" customFormat="1" ht="45" customHeight="1">
      <c r="A17" s="177" t="s">
        <v>701</v>
      </c>
      <c r="B17" s="177" t="s">
        <v>45</v>
      </c>
      <c r="C17" s="169" t="s">
        <v>701</v>
      </c>
      <c r="D17" s="178" t="s">
        <v>264</v>
      </c>
      <c r="E17" s="178"/>
      <c r="F17" s="178" t="s">
        <v>266</v>
      </c>
      <c r="G17" s="178" t="s">
        <v>267</v>
      </c>
      <c r="H17" s="166" t="s">
        <v>565</v>
      </c>
      <c r="I17" s="179" t="s">
        <v>556</v>
      </c>
      <c r="J17" s="179"/>
      <c r="K17" s="178"/>
      <c r="L17" s="178" t="s">
        <v>816</v>
      </c>
      <c r="M17" s="165" t="s">
        <v>883</v>
      </c>
      <c r="N17" s="204"/>
      <c r="O17" s="180"/>
      <c r="P17" s="180"/>
      <c r="Q17" s="180"/>
      <c r="R17" s="181" t="s">
        <v>893</v>
      </c>
      <c r="S17" s="182" t="str">
        <f>TEXT(T17-TIME(0, 5, 0), "HH:MM")</f>
        <v>10:35</v>
      </c>
      <c r="T17" s="183" t="str">
        <f>TEXT(VLOOKUP(C17, '10.29_IT'!$E$6:$N$108, 10, FALSE), "HH:MM")</f>
        <v>10:40</v>
      </c>
      <c r="U17" s="183" t="str">
        <f t="shared" si="0"/>
        <v>10:55</v>
      </c>
      <c r="V17" s="183" t="str">
        <f t="shared" si="1"/>
        <v>11:00</v>
      </c>
      <c r="W17" s="184" t="s">
        <v>979</v>
      </c>
      <c r="X17" s="207" t="str">
        <f t="shared" si="2"/>
        <v>11:00</v>
      </c>
      <c r="Y17" s="185" t="str">
        <f>TEXT(VLOOKUP(C17, '10.29_IT'!$F$5:$N$108, 9, FALSE), "HH:MM")</f>
        <v>11:00</v>
      </c>
      <c r="Z17" s="185" t="str">
        <f t="shared" si="3"/>
        <v>11:15</v>
      </c>
      <c r="AA17" s="186" t="s">
        <v>978</v>
      </c>
      <c r="AB17" s="207" t="s">
        <v>913</v>
      </c>
      <c r="AC17" s="168" t="s">
        <v>914</v>
      </c>
      <c r="AD17" s="168" t="s">
        <v>915</v>
      </c>
      <c r="AE17" s="167" t="str">
        <f>TEXT(VLOOKUP(A17, '10.29_IT'!$H$5:$N$1087, 7, FALSE), "HH:MM")</f>
        <v>11:50</v>
      </c>
      <c r="AF17" s="188" t="str">
        <f t="shared" si="4"/>
        <v>11:55</v>
      </c>
      <c r="AG17" s="168" t="str" cm="1">
        <f t="array" ref="AG17">TEXT(MAX(VALUE(X17:Z17), VALUE(AB17:AF17)), "HH:MM")</f>
        <v>11:55</v>
      </c>
      <c r="AH17" s="159" t="s">
        <v>579</v>
      </c>
      <c r="AI17" s="151" t="s">
        <v>819</v>
      </c>
      <c r="AJ17" s="160">
        <v>50000</v>
      </c>
    </row>
    <row r="18" spans="1:36" s="154" customFormat="1" ht="45" customHeight="1">
      <c r="A18" s="177" t="s">
        <v>705</v>
      </c>
      <c r="B18" s="177" t="s">
        <v>50</v>
      </c>
      <c r="C18" s="169" t="s">
        <v>705</v>
      </c>
      <c r="D18" s="178" t="s">
        <v>436</v>
      </c>
      <c r="E18" s="178"/>
      <c r="F18" s="178" t="s">
        <v>438</v>
      </c>
      <c r="G18" s="178" t="s">
        <v>439</v>
      </c>
      <c r="H18" s="166" t="s">
        <v>565</v>
      </c>
      <c r="I18" s="179" t="s">
        <v>556</v>
      </c>
      <c r="J18" s="179"/>
      <c r="K18" s="178"/>
      <c r="L18" s="178" t="s">
        <v>817</v>
      </c>
      <c r="M18" s="165" t="s">
        <v>883</v>
      </c>
      <c r="N18" s="204"/>
      <c r="O18" s="180"/>
      <c r="P18" s="180"/>
      <c r="Q18" s="180"/>
      <c r="R18" s="173" t="s">
        <v>892</v>
      </c>
      <c r="S18" s="192" t="str">
        <f>TEXT(T18-TIME(0, 5, 0), "HH:MM")</f>
        <v>10:35</v>
      </c>
      <c r="T18" s="165" t="str">
        <f>TEXT(VLOOKUP(C18, '10.29_IT'!$J$6:$N$98, 5, FALSE), "HH:MM")</f>
        <v>10:40</v>
      </c>
      <c r="U18" s="165" t="str">
        <f t="shared" si="0"/>
        <v>10:55</v>
      </c>
      <c r="V18" s="165" t="str">
        <f t="shared" si="1"/>
        <v>11:00</v>
      </c>
      <c r="W18" s="174" t="s">
        <v>980</v>
      </c>
      <c r="X18" s="208" t="str">
        <f t="shared" si="2"/>
        <v>11:00</v>
      </c>
      <c r="Y18" s="166" t="str">
        <f>TEXT(VLOOKUP(C18, '10.29_IT'!$K$5:$N$108, 4, FALSE), "HH:MM")</f>
        <v>11:00</v>
      </c>
      <c r="Z18" s="166" t="str">
        <f t="shared" si="3"/>
        <v>11:15</v>
      </c>
      <c r="AA18" s="193" t="s">
        <v>981</v>
      </c>
      <c r="AB18" s="208" t="s">
        <v>913</v>
      </c>
      <c r="AC18" s="164" t="s">
        <v>914</v>
      </c>
      <c r="AD18" s="164" t="s">
        <v>915</v>
      </c>
      <c r="AE18" s="167" t="str">
        <f>TEXT(VLOOKUP(A18, '10.29_IT'!$M$5:$N$109, 2, FALSE), "HH:MM")</f>
        <v>11:50</v>
      </c>
      <c r="AF18" s="188" t="str">
        <f t="shared" si="4"/>
        <v>11:55</v>
      </c>
      <c r="AG18" s="168" t="str" cm="1">
        <f t="array" ref="AG18">TEXT(MAX(VALUE(X18:Z18), VALUE(AB18:AF18)), "HH:MM")</f>
        <v>11:55</v>
      </c>
      <c r="AH18" s="159" t="s">
        <v>583</v>
      </c>
      <c r="AI18" s="151" t="s">
        <v>822</v>
      </c>
      <c r="AJ18" s="160">
        <v>120000</v>
      </c>
    </row>
    <row r="19" spans="1:36" s="154" customFormat="1" ht="42" customHeight="1">
      <c r="A19" s="177" t="s">
        <v>703</v>
      </c>
      <c r="B19" s="177" t="s">
        <v>45</v>
      </c>
      <c r="C19" s="169" t="s">
        <v>703</v>
      </c>
      <c r="D19" s="178" t="s">
        <v>272</v>
      </c>
      <c r="E19" s="178"/>
      <c r="F19" s="178" t="s">
        <v>274</v>
      </c>
      <c r="G19" s="178" t="s">
        <v>275</v>
      </c>
      <c r="H19" s="166" t="s">
        <v>565</v>
      </c>
      <c r="I19" s="179" t="s">
        <v>556</v>
      </c>
      <c r="J19" s="179"/>
      <c r="K19" s="178"/>
      <c r="L19" s="178" t="s">
        <v>816</v>
      </c>
      <c r="M19" s="165" t="s">
        <v>883</v>
      </c>
      <c r="N19" s="205" t="s">
        <v>978</v>
      </c>
      <c r="O19" s="187" t="str">
        <f t="shared" ref="O19:Q20" si="7">AB19</f>
        <v>10:35</v>
      </c>
      <c r="P19" s="168" t="str">
        <f t="shared" si="7"/>
        <v>10:40</v>
      </c>
      <c r="Q19" s="168" t="str">
        <f t="shared" si="7"/>
        <v>11:00</v>
      </c>
      <c r="R19" s="181" t="s">
        <v>893</v>
      </c>
      <c r="S19" s="187" t="str">
        <f>Q19</f>
        <v>11:00</v>
      </c>
      <c r="T19" s="168" t="str">
        <f>TEXT(VLOOKUP(C19, '10.29_IT'!$E$6:$N$108, 10, FALSE), "HH:MM")</f>
        <v>11:20</v>
      </c>
      <c r="U19" s="183" t="str">
        <f t="shared" si="0"/>
        <v>11:35</v>
      </c>
      <c r="V19" s="183" t="str">
        <f t="shared" si="1"/>
        <v>11:40</v>
      </c>
      <c r="W19" s="184" t="s">
        <v>979</v>
      </c>
      <c r="X19" s="207" t="str">
        <f t="shared" si="2"/>
        <v>11:40</v>
      </c>
      <c r="Y19" s="185" t="str">
        <f>TEXT(VLOOKUP(C19, '10.29_IT'!$F$5:$N$108, 9, FALSE), "HH:MM")</f>
        <v>11:40</v>
      </c>
      <c r="Z19" s="185" t="str">
        <f t="shared" si="3"/>
        <v>11:55</v>
      </c>
      <c r="AA19" s="189"/>
      <c r="AB19" s="190" t="s">
        <v>904</v>
      </c>
      <c r="AC19" s="191" t="s">
        <v>919</v>
      </c>
      <c r="AD19" s="191" t="s">
        <v>920</v>
      </c>
      <c r="AE19" s="167" t="str">
        <f>TEXT(VLOOKUP(A19, '10.29_IT'!$H$5:$N$1087, 7, FALSE), "HH:MM")</f>
        <v>11:55</v>
      </c>
      <c r="AF19" s="188" t="str">
        <f t="shared" si="4"/>
        <v>12:00</v>
      </c>
      <c r="AG19" s="168" t="str" cm="1">
        <f t="array" ref="AG19">TEXT(MAX(VALUE(X19:AF19)), "HH:MM")</f>
        <v>12:00</v>
      </c>
      <c r="AH19" s="159" t="s">
        <v>581</v>
      </c>
      <c r="AI19" s="151" t="s">
        <v>819</v>
      </c>
      <c r="AJ19" s="160">
        <v>50000</v>
      </c>
    </row>
    <row r="20" spans="1:36" s="154" customFormat="1" ht="42" customHeight="1">
      <c r="A20" s="177" t="s">
        <v>707</v>
      </c>
      <c r="B20" s="177" t="s">
        <v>50</v>
      </c>
      <c r="C20" s="169" t="s">
        <v>707</v>
      </c>
      <c r="D20" s="178" t="s">
        <v>444</v>
      </c>
      <c r="E20" s="178"/>
      <c r="F20" s="178" t="s">
        <v>446</v>
      </c>
      <c r="G20" s="178" t="s">
        <v>447</v>
      </c>
      <c r="H20" s="166" t="s">
        <v>565</v>
      </c>
      <c r="I20" s="179" t="s">
        <v>556</v>
      </c>
      <c r="J20" s="179"/>
      <c r="K20" s="178"/>
      <c r="L20" s="178" t="s">
        <v>817</v>
      </c>
      <c r="M20" s="165" t="s">
        <v>883</v>
      </c>
      <c r="N20" s="175" t="s">
        <v>981</v>
      </c>
      <c r="O20" s="194" t="str">
        <f t="shared" si="7"/>
        <v>10:35</v>
      </c>
      <c r="P20" s="164" t="str">
        <f t="shared" si="7"/>
        <v>10:40</v>
      </c>
      <c r="Q20" s="164" t="str">
        <f t="shared" si="7"/>
        <v>11:00</v>
      </c>
      <c r="R20" s="173" t="s">
        <v>892</v>
      </c>
      <c r="S20" s="194" t="str">
        <f>Q20</f>
        <v>11:00</v>
      </c>
      <c r="T20" s="164" t="str">
        <f>TEXT(VLOOKUP(C20, '10.29_IT'!$J$6:$N$98, 5, FALSE), "HH:MM")</f>
        <v>11:20</v>
      </c>
      <c r="U20" s="165" t="str">
        <f t="shared" si="0"/>
        <v>11:35</v>
      </c>
      <c r="V20" s="165" t="str">
        <f t="shared" si="1"/>
        <v>11:40</v>
      </c>
      <c r="W20" s="174" t="s">
        <v>980</v>
      </c>
      <c r="X20" s="208" t="str">
        <f t="shared" si="2"/>
        <v>11:40</v>
      </c>
      <c r="Y20" s="166" t="str">
        <f>TEXT(VLOOKUP(C20, '10.29_IT'!$K$5:$N$108, 4, FALSE), "HH:MM")</f>
        <v>11:40</v>
      </c>
      <c r="Z20" s="166" t="str">
        <f t="shared" si="3"/>
        <v>11:55</v>
      </c>
      <c r="AA20" s="189"/>
      <c r="AB20" s="190" t="s">
        <v>904</v>
      </c>
      <c r="AC20" s="191" t="s">
        <v>919</v>
      </c>
      <c r="AD20" s="191" t="s">
        <v>920</v>
      </c>
      <c r="AE20" s="167" t="str">
        <f>TEXT(VLOOKUP(A20, '10.29_IT'!$M$5:$N$109, 2, FALSE), "HH:MM")</f>
        <v>11:55</v>
      </c>
      <c r="AF20" s="188" t="str">
        <f t="shared" si="4"/>
        <v>12:00</v>
      </c>
      <c r="AG20" s="168" t="str" cm="1">
        <f t="array" ref="AG20">TEXT(MAX(VALUE(X20:AF20)), "HH:MM")</f>
        <v>12:00</v>
      </c>
      <c r="AH20" s="159" t="s">
        <v>585</v>
      </c>
      <c r="AI20" s="151" t="s">
        <v>823</v>
      </c>
      <c r="AJ20" s="160">
        <v>150000</v>
      </c>
    </row>
    <row r="21" spans="1:36" s="154" customFormat="1" ht="42" customHeight="1">
      <c r="A21" s="177" t="s">
        <v>702</v>
      </c>
      <c r="B21" s="177" t="s">
        <v>45</v>
      </c>
      <c r="C21" s="169" t="s">
        <v>702</v>
      </c>
      <c r="D21" s="178" t="s">
        <v>268</v>
      </c>
      <c r="E21" s="178"/>
      <c r="F21" s="178" t="s">
        <v>270</v>
      </c>
      <c r="G21" s="178" t="s">
        <v>271</v>
      </c>
      <c r="H21" s="166" t="s">
        <v>565</v>
      </c>
      <c r="I21" s="179" t="s">
        <v>556</v>
      </c>
      <c r="J21" s="179"/>
      <c r="K21" s="178"/>
      <c r="L21" s="178" t="s">
        <v>816</v>
      </c>
      <c r="M21" s="165" t="s">
        <v>883</v>
      </c>
      <c r="N21" s="204"/>
      <c r="O21" s="180"/>
      <c r="P21" s="180"/>
      <c r="Q21" s="180"/>
      <c r="R21" s="181" t="s">
        <v>893</v>
      </c>
      <c r="S21" s="182" t="str">
        <f>TEXT(T21-TIME(0, 5, 0), "HH:MM")</f>
        <v>10:55</v>
      </c>
      <c r="T21" s="183" t="str">
        <f>TEXT(VLOOKUP(C21, '10.29_IT'!$E$6:$N$108, 10, FALSE), "HH:MM")</f>
        <v>11:00</v>
      </c>
      <c r="U21" s="183" t="str">
        <f t="shared" si="0"/>
        <v>11:15</v>
      </c>
      <c r="V21" s="183" t="str">
        <f t="shared" si="1"/>
        <v>11:20</v>
      </c>
      <c r="W21" s="184" t="s">
        <v>979</v>
      </c>
      <c r="X21" s="207" t="str">
        <f t="shared" si="2"/>
        <v>11:20</v>
      </c>
      <c r="Y21" s="185" t="str">
        <f>TEXT(VLOOKUP(C21, '10.29_IT'!$F$5:$N$108, 9, FALSE), "HH:MM")</f>
        <v>11:20</v>
      </c>
      <c r="Z21" s="185" t="str">
        <f t="shared" si="3"/>
        <v>11:35</v>
      </c>
      <c r="AA21" s="186" t="s">
        <v>978</v>
      </c>
      <c r="AB21" s="207" t="s">
        <v>916</v>
      </c>
      <c r="AC21" s="168" t="s">
        <v>917</v>
      </c>
      <c r="AD21" s="168" t="s">
        <v>918</v>
      </c>
      <c r="AE21" s="167" t="str">
        <f>TEXT(VLOOKUP(A21, '10.29_IT'!$H$5:$N$1087, 7, FALSE), "HH:MM")</f>
        <v>12:15</v>
      </c>
      <c r="AF21" s="188" t="str">
        <f t="shared" si="4"/>
        <v>12:20</v>
      </c>
      <c r="AG21" s="168" t="str" cm="1">
        <f t="array" ref="AG21">TEXT(MAX(VALUE(X21:Z21), VALUE(AB21:AF21)), "HH:MM")</f>
        <v>12:20</v>
      </c>
      <c r="AH21" s="159" t="s">
        <v>580</v>
      </c>
      <c r="AI21" s="151" t="s">
        <v>819</v>
      </c>
      <c r="AJ21" s="160">
        <v>50000</v>
      </c>
    </row>
    <row r="22" spans="1:36" s="154" customFormat="1" ht="42" customHeight="1">
      <c r="A22" s="177" t="s">
        <v>706</v>
      </c>
      <c r="B22" s="177" t="s">
        <v>50</v>
      </c>
      <c r="C22" s="169" t="s">
        <v>706</v>
      </c>
      <c r="D22" s="178" t="s">
        <v>440</v>
      </c>
      <c r="E22" s="178"/>
      <c r="F22" s="178" t="s">
        <v>442</v>
      </c>
      <c r="G22" s="178" t="s">
        <v>443</v>
      </c>
      <c r="H22" s="166" t="s">
        <v>565</v>
      </c>
      <c r="I22" s="179" t="s">
        <v>556</v>
      </c>
      <c r="J22" s="179"/>
      <c r="K22" s="178"/>
      <c r="L22" s="178" t="s">
        <v>817</v>
      </c>
      <c r="M22" s="165" t="s">
        <v>883</v>
      </c>
      <c r="N22" s="204"/>
      <c r="O22" s="180"/>
      <c r="P22" s="180"/>
      <c r="Q22" s="180"/>
      <c r="R22" s="173" t="s">
        <v>892</v>
      </c>
      <c r="S22" s="192" t="str">
        <f>TEXT(T22-TIME(0, 5, 0), "HH:MM")</f>
        <v>10:55</v>
      </c>
      <c r="T22" s="165" t="str">
        <f>TEXT(VLOOKUP(C22, '10.29_IT'!$J$6:$N$98, 5, FALSE), "HH:MM")</f>
        <v>11:00</v>
      </c>
      <c r="U22" s="165" t="str">
        <f t="shared" si="0"/>
        <v>11:15</v>
      </c>
      <c r="V22" s="165" t="str">
        <f t="shared" si="1"/>
        <v>11:20</v>
      </c>
      <c r="W22" s="174" t="s">
        <v>980</v>
      </c>
      <c r="X22" s="208" t="str">
        <f t="shared" si="2"/>
        <v>11:20</v>
      </c>
      <c r="Y22" s="166" t="str">
        <f>TEXT(VLOOKUP(C22, '10.29_IT'!$K$5:$N$108, 4, FALSE), "HH:MM")</f>
        <v>11:20</v>
      </c>
      <c r="Z22" s="166" t="str">
        <f t="shared" si="3"/>
        <v>11:35</v>
      </c>
      <c r="AA22" s="193" t="s">
        <v>981</v>
      </c>
      <c r="AB22" s="208" t="s">
        <v>916</v>
      </c>
      <c r="AC22" s="164" t="s">
        <v>917</v>
      </c>
      <c r="AD22" s="164" t="s">
        <v>918</v>
      </c>
      <c r="AE22" s="167" t="str">
        <f>TEXT(VLOOKUP(A22, '10.29_IT'!$M$5:$N$109, 2, FALSE), "HH:MM")</f>
        <v>12:15</v>
      </c>
      <c r="AF22" s="188" t="str">
        <f t="shared" si="4"/>
        <v>12:20</v>
      </c>
      <c r="AG22" s="168" t="str" cm="1">
        <f t="array" ref="AG22">TEXT(MAX(VALUE(X22:Z22), VALUE(AB22:AF22)), "HH:MM")</f>
        <v>12:20</v>
      </c>
      <c r="AH22" s="159" t="s">
        <v>584</v>
      </c>
      <c r="AI22" s="151" t="s">
        <v>823</v>
      </c>
      <c r="AJ22" s="160">
        <v>150000</v>
      </c>
    </row>
    <row r="23" spans="1:36" s="154" customFormat="1" ht="42" customHeight="1">
      <c r="A23" s="177" t="s">
        <v>708</v>
      </c>
      <c r="B23" s="177" t="s">
        <v>45</v>
      </c>
      <c r="C23" s="177" t="s">
        <v>708</v>
      </c>
      <c r="D23" s="178" t="s">
        <v>276</v>
      </c>
      <c r="E23" s="178"/>
      <c r="F23" s="178" t="s">
        <v>278</v>
      </c>
      <c r="G23" s="178" t="s">
        <v>279</v>
      </c>
      <c r="H23" s="166" t="s">
        <v>565</v>
      </c>
      <c r="I23" s="179" t="s">
        <v>557</v>
      </c>
      <c r="J23" s="179"/>
      <c r="K23" s="178"/>
      <c r="L23" s="178" t="s">
        <v>816</v>
      </c>
      <c r="M23" s="166" t="s">
        <v>884</v>
      </c>
      <c r="N23" s="204"/>
      <c r="O23" s="180"/>
      <c r="P23" s="180"/>
      <c r="Q23" s="180"/>
      <c r="R23" s="181" t="s">
        <v>893</v>
      </c>
      <c r="S23" s="182" t="str">
        <f>TEXT(T23-TIME(0, 5, 0), "HH:MM")</f>
        <v>13:15</v>
      </c>
      <c r="T23" s="183" t="str">
        <f>TEXT(VLOOKUP(C23, '10.29_IT'!$E$6:$N$108, 10, FALSE), "HH:MM")</f>
        <v>13:20</v>
      </c>
      <c r="U23" s="183" t="str">
        <f t="shared" si="0"/>
        <v>13:35</v>
      </c>
      <c r="V23" s="183" t="str">
        <f t="shared" si="1"/>
        <v>13:40</v>
      </c>
      <c r="W23" s="184" t="s">
        <v>979</v>
      </c>
      <c r="X23" s="207" t="str">
        <f t="shared" si="2"/>
        <v>13:40</v>
      </c>
      <c r="Y23" s="185" t="str">
        <f>TEXT(VLOOKUP(C23, '10.29_IT'!$F$5:$N$108, 9, FALSE), "HH:MM")</f>
        <v>13:40</v>
      </c>
      <c r="Z23" s="185" t="str">
        <f t="shared" si="3"/>
        <v>13:55</v>
      </c>
      <c r="AA23" s="186" t="s">
        <v>978</v>
      </c>
      <c r="AB23" s="207" t="s">
        <v>931</v>
      </c>
      <c r="AC23" s="168" t="s">
        <v>943</v>
      </c>
      <c r="AD23" s="168" t="s">
        <v>944</v>
      </c>
      <c r="AE23" s="167" t="str">
        <f>TEXT(VLOOKUP(A23, '10.29_IT'!$H$5:$N$1087, 7, FALSE), "HH:MM")</f>
        <v>14:30</v>
      </c>
      <c r="AF23" s="188" t="str">
        <f t="shared" si="4"/>
        <v>14:35</v>
      </c>
      <c r="AG23" s="168" t="str" cm="1">
        <f t="array" ref="AG23">TEXT(MAX(VALUE(X23:Z23), VALUE(AB23:AF23)), "HH:MM")</f>
        <v>14:35</v>
      </c>
      <c r="AH23" s="159" t="s">
        <v>586</v>
      </c>
      <c r="AI23" s="151" t="s">
        <v>819</v>
      </c>
      <c r="AJ23" s="160">
        <v>50000</v>
      </c>
    </row>
    <row r="24" spans="1:36" s="154" customFormat="1" ht="42" customHeight="1">
      <c r="A24" s="177" t="s">
        <v>711</v>
      </c>
      <c r="B24" s="177" t="s">
        <v>50</v>
      </c>
      <c r="C24" s="177" t="s">
        <v>711</v>
      </c>
      <c r="D24" s="178" t="s">
        <v>448</v>
      </c>
      <c r="E24" s="178"/>
      <c r="F24" s="178" t="s">
        <v>450</v>
      </c>
      <c r="G24" s="178" t="s">
        <v>451</v>
      </c>
      <c r="H24" s="166" t="s">
        <v>565</v>
      </c>
      <c r="I24" s="179" t="s">
        <v>557</v>
      </c>
      <c r="J24" s="179"/>
      <c r="K24" s="178"/>
      <c r="L24" s="178" t="s">
        <v>817</v>
      </c>
      <c r="M24" s="166" t="s">
        <v>884</v>
      </c>
      <c r="N24" s="204"/>
      <c r="O24" s="180"/>
      <c r="P24" s="180"/>
      <c r="Q24" s="180"/>
      <c r="R24" s="173" t="s">
        <v>892</v>
      </c>
      <c r="S24" s="192" t="str">
        <f>TEXT(T24-TIME(0, 5, 0), "HH:MM")</f>
        <v>13:15</v>
      </c>
      <c r="T24" s="165" t="str">
        <f>TEXT(VLOOKUP(C24, '10.29_IT'!$J$6:$N$98, 5, FALSE), "HH:MM")</f>
        <v>13:20</v>
      </c>
      <c r="U24" s="165" t="str">
        <f t="shared" si="0"/>
        <v>13:35</v>
      </c>
      <c r="V24" s="165" t="str">
        <f t="shared" si="1"/>
        <v>13:40</v>
      </c>
      <c r="W24" s="174" t="s">
        <v>980</v>
      </c>
      <c r="X24" s="208" t="str">
        <f t="shared" si="2"/>
        <v>13:40</v>
      </c>
      <c r="Y24" s="166" t="str">
        <f>TEXT(VLOOKUP(C24, '10.29_IT'!$K$5:$N$108, 4, FALSE), "HH:MM")</f>
        <v>13:40</v>
      </c>
      <c r="Z24" s="166" t="str">
        <f t="shared" si="3"/>
        <v>13:55</v>
      </c>
      <c r="AA24" s="193" t="s">
        <v>981</v>
      </c>
      <c r="AB24" s="208" t="s">
        <v>931</v>
      </c>
      <c r="AC24" s="164" t="s">
        <v>943</v>
      </c>
      <c r="AD24" s="164" t="s">
        <v>944</v>
      </c>
      <c r="AE24" s="167" t="str">
        <f>TEXT(VLOOKUP(A24, '10.29_IT'!$M$5:$N$109, 2, FALSE), "HH:MM")</f>
        <v>14:30</v>
      </c>
      <c r="AF24" s="188" t="str">
        <f t="shared" si="4"/>
        <v>14:35</v>
      </c>
      <c r="AG24" s="168" t="str" cm="1">
        <f t="array" ref="AG24">TEXT(MAX(VALUE(X24:Z24), VALUE(AB24:AF24)), "HH:MM")</f>
        <v>14:35</v>
      </c>
      <c r="AH24" s="159" t="s">
        <v>589</v>
      </c>
      <c r="AI24" s="151" t="s">
        <v>41</v>
      </c>
      <c r="AJ24" s="160">
        <v>150000</v>
      </c>
    </row>
    <row r="25" spans="1:36" s="154" customFormat="1" ht="42" customHeight="1">
      <c r="A25" s="177" t="s">
        <v>710</v>
      </c>
      <c r="B25" s="177" t="s">
        <v>45</v>
      </c>
      <c r="C25" s="177" t="s">
        <v>710</v>
      </c>
      <c r="D25" s="178" t="s">
        <v>284</v>
      </c>
      <c r="E25" s="178"/>
      <c r="F25" s="178" t="s">
        <v>286</v>
      </c>
      <c r="G25" s="178" t="s">
        <v>287</v>
      </c>
      <c r="H25" s="166" t="s">
        <v>565</v>
      </c>
      <c r="I25" s="179" t="s">
        <v>557</v>
      </c>
      <c r="J25" s="179"/>
      <c r="K25" s="178"/>
      <c r="L25" s="178" t="s">
        <v>816</v>
      </c>
      <c r="M25" s="166" t="s">
        <v>884</v>
      </c>
      <c r="N25" s="205" t="s">
        <v>978</v>
      </c>
      <c r="O25" s="187" t="str">
        <f t="shared" ref="O25:Q26" si="8">AB25</f>
        <v>13:15</v>
      </c>
      <c r="P25" s="168" t="str">
        <f t="shared" si="8"/>
        <v>13:20</v>
      </c>
      <c r="Q25" s="168" t="str">
        <f t="shared" si="8"/>
        <v>13:40</v>
      </c>
      <c r="R25" s="181" t="s">
        <v>893</v>
      </c>
      <c r="S25" s="187" t="str">
        <f>Q25</f>
        <v>13:40</v>
      </c>
      <c r="T25" s="168" t="str">
        <f>TEXT(VLOOKUP(C25, '10.29_IT'!$E$6:$N$108, 10, FALSE), "HH:MM")</f>
        <v>14:00</v>
      </c>
      <c r="U25" s="183" t="str">
        <f t="shared" si="0"/>
        <v>14:15</v>
      </c>
      <c r="V25" s="183" t="str">
        <f t="shared" si="1"/>
        <v>14:20</v>
      </c>
      <c r="W25" s="184" t="s">
        <v>979</v>
      </c>
      <c r="X25" s="207" t="str">
        <f t="shared" si="2"/>
        <v>14:20</v>
      </c>
      <c r="Y25" s="185" t="str">
        <f>TEXT(VLOOKUP(C25, '10.29_IT'!$F$5:$N$108, 9, FALSE), "HH:MM")</f>
        <v>14:20</v>
      </c>
      <c r="Z25" s="185" t="str">
        <f t="shared" si="3"/>
        <v>14:35</v>
      </c>
      <c r="AA25" s="189"/>
      <c r="AB25" s="190" t="s">
        <v>948</v>
      </c>
      <c r="AC25" s="191" t="s">
        <v>949</v>
      </c>
      <c r="AD25" s="191" t="s">
        <v>950</v>
      </c>
      <c r="AE25" s="167" t="str">
        <f>TEXT(VLOOKUP(A25, '10.29_IT'!$H$5:$N$1087, 7, FALSE), "HH:MM")</f>
        <v>14:35</v>
      </c>
      <c r="AF25" s="188" t="str">
        <f t="shared" si="4"/>
        <v>14:40</v>
      </c>
      <c r="AG25" s="168" t="str" cm="1">
        <f t="array" ref="AG25">TEXT(MAX(VALUE(X25:AF25)), "HH:MM")</f>
        <v>14:40</v>
      </c>
      <c r="AH25" s="159" t="s">
        <v>588</v>
      </c>
      <c r="AI25" s="151" t="s">
        <v>41</v>
      </c>
      <c r="AJ25" s="160">
        <v>150000</v>
      </c>
    </row>
    <row r="26" spans="1:36" s="154" customFormat="1" ht="42" customHeight="1">
      <c r="A26" s="177" t="s">
        <v>713</v>
      </c>
      <c r="B26" s="177" t="s">
        <v>50</v>
      </c>
      <c r="C26" s="177" t="s">
        <v>713</v>
      </c>
      <c r="D26" s="178" t="s">
        <v>456</v>
      </c>
      <c r="E26" s="178"/>
      <c r="F26" s="178" t="s">
        <v>458</v>
      </c>
      <c r="G26" s="178" t="s">
        <v>459</v>
      </c>
      <c r="H26" s="166" t="s">
        <v>565</v>
      </c>
      <c r="I26" s="179" t="s">
        <v>557</v>
      </c>
      <c r="J26" s="179"/>
      <c r="K26" s="178"/>
      <c r="L26" s="178" t="s">
        <v>817</v>
      </c>
      <c r="M26" s="166" t="s">
        <v>884</v>
      </c>
      <c r="N26" s="175" t="s">
        <v>981</v>
      </c>
      <c r="O26" s="194" t="str">
        <f t="shared" si="8"/>
        <v>13:15</v>
      </c>
      <c r="P26" s="164" t="str">
        <f t="shared" si="8"/>
        <v>13:20</v>
      </c>
      <c r="Q26" s="164" t="str">
        <f t="shared" si="8"/>
        <v>13:40</v>
      </c>
      <c r="R26" s="173" t="s">
        <v>892</v>
      </c>
      <c r="S26" s="194" t="str">
        <f>Q26</f>
        <v>13:40</v>
      </c>
      <c r="T26" s="164" t="str">
        <f>TEXT(VLOOKUP(C26, '10.29_IT'!$J$6:$N$98, 5, FALSE), "HH:MM")</f>
        <v>14:00</v>
      </c>
      <c r="U26" s="165" t="str">
        <f t="shared" si="0"/>
        <v>14:15</v>
      </c>
      <c r="V26" s="165" t="str">
        <f t="shared" si="1"/>
        <v>14:20</v>
      </c>
      <c r="W26" s="174" t="s">
        <v>980</v>
      </c>
      <c r="X26" s="208" t="str">
        <f t="shared" si="2"/>
        <v>14:20</v>
      </c>
      <c r="Y26" s="166" t="str">
        <f>TEXT(VLOOKUP(C26, '10.29_IT'!$K$5:$N$108, 4, FALSE), "HH:MM")</f>
        <v>14:20</v>
      </c>
      <c r="Z26" s="166" t="str">
        <f t="shared" si="3"/>
        <v>14:35</v>
      </c>
      <c r="AA26" s="189"/>
      <c r="AB26" s="190" t="s">
        <v>948</v>
      </c>
      <c r="AC26" s="191" t="s">
        <v>949</v>
      </c>
      <c r="AD26" s="191" t="s">
        <v>950</v>
      </c>
      <c r="AE26" s="167" t="str">
        <f>TEXT(VLOOKUP(A26, '10.29_IT'!$M$5:$N$109, 2, FALSE), "HH:MM")</f>
        <v>14:35</v>
      </c>
      <c r="AF26" s="188" t="str">
        <f t="shared" si="4"/>
        <v>14:40</v>
      </c>
      <c r="AG26" s="168" t="str" cm="1">
        <f t="array" ref="AG26">TEXT(MAX(VALUE(X26:AF26)), "HH:MM")</f>
        <v>14:40</v>
      </c>
      <c r="AH26" s="159" t="s">
        <v>591</v>
      </c>
      <c r="AI26" s="151" t="s">
        <v>41</v>
      </c>
      <c r="AJ26" s="160">
        <v>150000</v>
      </c>
    </row>
    <row r="27" spans="1:36" s="154" customFormat="1" ht="42" customHeight="1">
      <c r="A27" s="177" t="s">
        <v>709</v>
      </c>
      <c r="B27" s="177" t="s">
        <v>45</v>
      </c>
      <c r="C27" s="177" t="s">
        <v>709</v>
      </c>
      <c r="D27" s="178" t="s">
        <v>280</v>
      </c>
      <c r="E27" s="178"/>
      <c r="F27" s="178" t="s">
        <v>282</v>
      </c>
      <c r="G27" s="178" t="s">
        <v>283</v>
      </c>
      <c r="H27" s="166" t="s">
        <v>565</v>
      </c>
      <c r="I27" s="179" t="s">
        <v>557</v>
      </c>
      <c r="J27" s="179"/>
      <c r="K27" s="178"/>
      <c r="L27" s="178" t="s">
        <v>816</v>
      </c>
      <c r="M27" s="166" t="s">
        <v>884</v>
      </c>
      <c r="N27" s="204"/>
      <c r="O27" s="180"/>
      <c r="P27" s="180"/>
      <c r="Q27" s="180"/>
      <c r="R27" s="181" t="s">
        <v>893</v>
      </c>
      <c r="S27" s="182" t="str">
        <f>TEXT(T27-TIME(0, 5, 0), "HH:MM")</f>
        <v>13:35</v>
      </c>
      <c r="T27" s="183" t="str">
        <f>TEXT(VLOOKUP(C27, '10.29_IT'!$E$6:$N$108, 10, FALSE), "HH:MM")</f>
        <v>13:40</v>
      </c>
      <c r="U27" s="183" t="str">
        <f t="shared" si="0"/>
        <v>13:55</v>
      </c>
      <c r="V27" s="183" t="str">
        <f t="shared" si="1"/>
        <v>14:00</v>
      </c>
      <c r="W27" s="184" t="s">
        <v>979</v>
      </c>
      <c r="X27" s="207" t="str">
        <f t="shared" si="2"/>
        <v>14:00</v>
      </c>
      <c r="Y27" s="185" t="str">
        <f>TEXT(VLOOKUP(C27, '10.29_IT'!$F$5:$N$108, 9, FALSE), "HH:MM")</f>
        <v>14:00</v>
      </c>
      <c r="Z27" s="185" t="str">
        <f t="shared" si="3"/>
        <v>14:15</v>
      </c>
      <c r="AA27" s="186" t="s">
        <v>978</v>
      </c>
      <c r="AB27" s="207" t="s">
        <v>945</v>
      </c>
      <c r="AC27" s="168" t="s">
        <v>946</v>
      </c>
      <c r="AD27" s="168" t="s">
        <v>947</v>
      </c>
      <c r="AE27" s="167" t="str">
        <f>TEXT(VLOOKUP(A27, '10.29_IT'!$H$5:$N$1087, 7, FALSE), "HH:MM")</f>
        <v>14:55</v>
      </c>
      <c r="AF27" s="188" t="str">
        <f t="shared" si="4"/>
        <v>15:00</v>
      </c>
      <c r="AG27" s="168" t="str" cm="1">
        <f t="array" ref="AG27">TEXT(MAX(VALUE(X27:Z27), VALUE(AB27:AF27)), "HH:MM")</f>
        <v>15:00</v>
      </c>
      <c r="AH27" s="159" t="s">
        <v>587</v>
      </c>
      <c r="AI27" s="151" t="s">
        <v>819</v>
      </c>
      <c r="AJ27" s="160">
        <v>50000</v>
      </c>
    </row>
    <row r="28" spans="1:36" s="154" customFormat="1" ht="42" customHeight="1">
      <c r="A28" s="177" t="s">
        <v>712</v>
      </c>
      <c r="B28" s="177" t="s">
        <v>50</v>
      </c>
      <c r="C28" s="177" t="s">
        <v>712</v>
      </c>
      <c r="D28" s="178" t="s">
        <v>452</v>
      </c>
      <c r="E28" s="178"/>
      <c r="F28" s="178" t="s">
        <v>454</v>
      </c>
      <c r="G28" s="178" t="s">
        <v>455</v>
      </c>
      <c r="H28" s="166" t="s">
        <v>565</v>
      </c>
      <c r="I28" s="179" t="s">
        <v>557</v>
      </c>
      <c r="J28" s="179"/>
      <c r="K28" s="178"/>
      <c r="L28" s="178" t="s">
        <v>817</v>
      </c>
      <c r="M28" s="166" t="s">
        <v>884</v>
      </c>
      <c r="N28" s="204"/>
      <c r="O28" s="180"/>
      <c r="P28" s="180"/>
      <c r="Q28" s="180"/>
      <c r="R28" s="173" t="s">
        <v>892</v>
      </c>
      <c r="S28" s="192" t="str">
        <f>TEXT(T28-TIME(0, 5, 0), "HH:MM")</f>
        <v>13:35</v>
      </c>
      <c r="T28" s="165" t="str">
        <f>TEXT(VLOOKUP(C28, '10.29_IT'!$J$6:$N$98, 5, FALSE), "HH:MM")</f>
        <v>13:40</v>
      </c>
      <c r="U28" s="165" t="str">
        <f t="shared" si="0"/>
        <v>13:55</v>
      </c>
      <c r="V28" s="165" t="str">
        <f t="shared" si="1"/>
        <v>14:00</v>
      </c>
      <c r="W28" s="174" t="s">
        <v>980</v>
      </c>
      <c r="X28" s="208" t="str">
        <f t="shared" si="2"/>
        <v>14:00</v>
      </c>
      <c r="Y28" s="166" t="str">
        <f>TEXT(VLOOKUP(C28, '10.29_IT'!$K$5:$N$108, 4, FALSE), "HH:MM")</f>
        <v>14:00</v>
      </c>
      <c r="Z28" s="166" t="str">
        <f t="shared" si="3"/>
        <v>14:15</v>
      </c>
      <c r="AA28" s="193" t="s">
        <v>981</v>
      </c>
      <c r="AB28" s="208" t="s">
        <v>945</v>
      </c>
      <c r="AC28" s="164" t="s">
        <v>946</v>
      </c>
      <c r="AD28" s="164" t="s">
        <v>947</v>
      </c>
      <c r="AE28" s="167" t="str">
        <f>TEXT(VLOOKUP(A28, '10.29_IT'!$M$5:$N$109, 2, FALSE), "HH:MM")</f>
        <v>14:55</v>
      </c>
      <c r="AF28" s="188" t="str">
        <f t="shared" si="4"/>
        <v>15:00</v>
      </c>
      <c r="AG28" s="168" t="str" cm="1">
        <f t="array" ref="AG28">TEXT(MAX(VALUE(X28:Z28), VALUE(AB28:AF28)), "HH:MM")</f>
        <v>15:00</v>
      </c>
      <c r="AH28" s="159" t="s">
        <v>590</v>
      </c>
      <c r="AI28" s="151" t="s">
        <v>41</v>
      </c>
      <c r="AJ28" s="160">
        <v>150000</v>
      </c>
    </row>
    <row r="29" spans="1:36" s="154" customFormat="1" ht="42" customHeight="1">
      <c r="A29" s="177" t="s">
        <v>714</v>
      </c>
      <c r="B29" s="177" t="s">
        <v>50</v>
      </c>
      <c r="C29" s="177" t="s">
        <v>714</v>
      </c>
      <c r="D29" s="178" t="s">
        <v>460</v>
      </c>
      <c r="E29" s="178"/>
      <c r="F29" s="178" t="s">
        <v>462</v>
      </c>
      <c r="G29" s="178" t="s">
        <v>463</v>
      </c>
      <c r="H29" s="166" t="s">
        <v>565</v>
      </c>
      <c r="I29" s="179" t="s">
        <v>557</v>
      </c>
      <c r="J29" s="179"/>
      <c r="K29" s="178"/>
      <c r="L29" s="178" t="s">
        <v>817</v>
      </c>
      <c r="M29" s="166" t="s">
        <v>884</v>
      </c>
      <c r="N29" s="175" t="s">
        <v>981</v>
      </c>
      <c r="O29" s="194" t="str">
        <f>AB29</f>
        <v>13:40</v>
      </c>
      <c r="P29" s="164" t="str">
        <f>AC29</f>
        <v>13:45</v>
      </c>
      <c r="Q29" s="164" t="str">
        <f>AD29</f>
        <v>14:05</v>
      </c>
      <c r="R29" s="173" t="s">
        <v>892</v>
      </c>
      <c r="S29" s="194" t="str">
        <f>Q29</f>
        <v>14:05</v>
      </c>
      <c r="T29" s="164" t="str">
        <f>TEXT(VLOOKUP(C29, '10.29_IT'!$J$6:$N$98, 5, FALSE), "HH:MM")</f>
        <v>14:20</v>
      </c>
      <c r="U29" s="165" t="str">
        <f t="shared" si="0"/>
        <v>14:35</v>
      </c>
      <c r="V29" s="165" t="str">
        <f t="shared" si="1"/>
        <v>14:40</v>
      </c>
      <c r="W29" s="174" t="s">
        <v>980</v>
      </c>
      <c r="X29" s="208" t="str">
        <f t="shared" si="2"/>
        <v>14:40</v>
      </c>
      <c r="Y29" s="166" t="str">
        <f>TEXT(VLOOKUP(C29, '10.29_IT'!$K$5:$N$108, 4, FALSE), "HH:MM")</f>
        <v>14:40</v>
      </c>
      <c r="Z29" s="166" t="str">
        <f t="shared" si="3"/>
        <v>14:55</v>
      </c>
      <c r="AA29" s="189"/>
      <c r="AB29" s="190" t="s">
        <v>950</v>
      </c>
      <c r="AC29" s="191" t="s">
        <v>921</v>
      </c>
      <c r="AD29" s="191" t="s">
        <v>924</v>
      </c>
      <c r="AE29" s="167" t="str">
        <f>TEXT(VLOOKUP(A29, '10.29_IT'!$M$5:$N$109, 2, FALSE), "HH:MM")</f>
        <v>15:00</v>
      </c>
      <c r="AF29" s="188" t="str">
        <f t="shared" si="4"/>
        <v>15:05</v>
      </c>
      <c r="AG29" s="168" t="str" cm="1">
        <f t="array" ref="AG29">TEXT(MAX(VALUE(X29:AF29)), "HH:MM")</f>
        <v>15:05</v>
      </c>
      <c r="AH29" s="159" t="s">
        <v>592</v>
      </c>
      <c r="AI29" s="151" t="s">
        <v>41</v>
      </c>
      <c r="AJ29" s="160">
        <v>150000</v>
      </c>
    </row>
    <row r="30" spans="1:36" s="154" customFormat="1" ht="42" customHeight="1">
      <c r="A30" s="177" t="s">
        <v>719</v>
      </c>
      <c r="B30" s="177" t="s">
        <v>57</v>
      </c>
      <c r="C30" s="177" t="s">
        <v>719</v>
      </c>
      <c r="D30" s="178" t="s">
        <v>518</v>
      </c>
      <c r="E30" s="178"/>
      <c r="F30" s="178" t="s">
        <v>520</v>
      </c>
      <c r="G30" s="178" t="s">
        <v>521</v>
      </c>
      <c r="H30" s="166" t="s">
        <v>565</v>
      </c>
      <c r="I30" s="179" t="s">
        <v>558</v>
      </c>
      <c r="J30" s="179"/>
      <c r="K30" s="178"/>
      <c r="L30" s="178" t="s">
        <v>816</v>
      </c>
      <c r="M30" s="164" t="s">
        <v>885</v>
      </c>
      <c r="N30" s="204"/>
      <c r="O30" s="180"/>
      <c r="P30" s="180"/>
      <c r="Q30" s="180"/>
      <c r="R30" s="181" t="s">
        <v>893</v>
      </c>
      <c r="S30" s="182" t="str">
        <f>TEXT(T30-TIME(0, 5, 0), "HH:MM")</f>
        <v>14:40</v>
      </c>
      <c r="T30" s="183" t="str">
        <f>TEXT(VLOOKUP(C30, '10.29_IT'!$E$6:$N$108, 10, FALSE), "HH:MM")</f>
        <v>14:45</v>
      </c>
      <c r="U30" s="183" t="str">
        <f t="shared" si="0"/>
        <v>15:00</v>
      </c>
      <c r="V30" s="183" t="str">
        <f t="shared" si="1"/>
        <v>15:05</v>
      </c>
      <c r="W30" s="184" t="s">
        <v>979</v>
      </c>
      <c r="X30" s="207" t="str">
        <f t="shared" si="2"/>
        <v>15:05</v>
      </c>
      <c r="Y30" s="185" t="str">
        <f>TEXT(VLOOKUP(C30, '10.29_IT'!$F$5:$N$108, 9, FALSE), "HH:MM")</f>
        <v>15:05</v>
      </c>
      <c r="Z30" s="185" t="str">
        <f t="shared" si="3"/>
        <v>15:20</v>
      </c>
      <c r="AA30" s="186" t="s">
        <v>978</v>
      </c>
      <c r="AB30" s="207" t="s">
        <v>951</v>
      </c>
      <c r="AC30" s="168" t="s">
        <v>952</v>
      </c>
      <c r="AD30" s="168" t="s">
        <v>953</v>
      </c>
      <c r="AE30" s="167" t="str">
        <f>TEXT(VLOOKUP(A30, '10.29_IT'!$H$5:$N$1087, 7, FALSE), "HH:MM")</f>
        <v>15:50</v>
      </c>
      <c r="AF30" s="188" t="str">
        <f t="shared" si="4"/>
        <v>15:55</v>
      </c>
      <c r="AG30" s="168" t="str" cm="1">
        <f t="array" ref="AG30">TEXT(MAX(VALUE(X30:Z30), VALUE(AB30:AF30)), "HH:MM")</f>
        <v>15:55</v>
      </c>
      <c r="AH30" s="159" t="s">
        <v>597</v>
      </c>
      <c r="AI30" s="151" t="s">
        <v>39</v>
      </c>
      <c r="AJ30" s="160">
        <v>50000</v>
      </c>
    </row>
    <row r="31" spans="1:36" s="154" customFormat="1" ht="42" customHeight="1">
      <c r="A31" s="177" t="s">
        <v>715</v>
      </c>
      <c r="B31" s="177" t="s">
        <v>50</v>
      </c>
      <c r="C31" s="177" t="s">
        <v>715</v>
      </c>
      <c r="D31" s="178" t="s">
        <v>464</v>
      </c>
      <c r="E31" s="178"/>
      <c r="F31" s="178" t="s">
        <v>466</v>
      </c>
      <c r="G31" s="178" t="s">
        <v>467</v>
      </c>
      <c r="H31" s="166" t="s">
        <v>565</v>
      </c>
      <c r="I31" s="179" t="s">
        <v>558</v>
      </c>
      <c r="J31" s="179"/>
      <c r="K31" s="178"/>
      <c r="L31" s="178" t="s">
        <v>817</v>
      </c>
      <c r="M31" s="203" t="s">
        <v>886</v>
      </c>
      <c r="N31" s="204"/>
      <c r="O31" s="180"/>
      <c r="P31" s="180"/>
      <c r="Q31" s="180"/>
      <c r="R31" s="173" t="s">
        <v>892</v>
      </c>
      <c r="S31" s="192" t="str">
        <f>TEXT(T31-TIME(0, 5, 0), "HH:MM")</f>
        <v>14:40</v>
      </c>
      <c r="T31" s="165" t="str">
        <f>TEXT(VLOOKUP(C31, '10.29_IT'!$J$6:$N$98, 5, FALSE), "HH:MM")</f>
        <v>14:45</v>
      </c>
      <c r="U31" s="165" t="str">
        <f t="shared" si="0"/>
        <v>15:00</v>
      </c>
      <c r="V31" s="165" t="str">
        <f t="shared" si="1"/>
        <v>15:05</v>
      </c>
      <c r="W31" s="174" t="s">
        <v>980</v>
      </c>
      <c r="X31" s="208" t="str">
        <f t="shared" si="2"/>
        <v>15:05</v>
      </c>
      <c r="Y31" s="166" t="str">
        <f>TEXT(VLOOKUP(C31, '10.29_IT'!$K$5:$N$108, 4, FALSE), "HH:MM")</f>
        <v>15:05</v>
      </c>
      <c r="Z31" s="166" t="str">
        <f t="shared" si="3"/>
        <v>15:20</v>
      </c>
      <c r="AA31" s="193" t="s">
        <v>981</v>
      </c>
      <c r="AB31" s="208" t="s">
        <v>951</v>
      </c>
      <c r="AC31" s="164" t="s">
        <v>952</v>
      </c>
      <c r="AD31" s="164" t="s">
        <v>953</v>
      </c>
      <c r="AE31" s="167" t="str">
        <f>TEXT(VLOOKUP(A31, '10.29_IT'!$M$5:$N$109, 2, FALSE), "HH:MM")</f>
        <v>15:50</v>
      </c>
      <c r="AF31" s="188" t="str">
        <f t="shared" si="4"/>
        <v>15:55</v>
      </c>
      <c r="AG31" s="168" t="str" cm="1">
        <f t="array" ref="AG31">TEXT(MAX(VALUE(X31:Z31), VALUE(AB31:AF31)), "HH:MM")</f>
        <v>15:55</v>
      </c>
      <c r="AH31" s="159" t="s">
        <v>593</v>
      </c>
      <c r="AI31" s="151" t="s">
        <v>41</v>
      </c>
      <c r="AJ31" s="160">
        <v>150000</v>
      </c>
    </row>
    <row r="32" spans="1:36" s="154" customFormat="1" ht="42" customHeight="1">
      <c r="A32" s="177" t="s">
        <v>810</v>
      </c>
      <c r="B32" s="177" t="s">
        <v>57</v>
      </c>
      <c r="C32" s="177" t="s">
        <v>810</v>
      </c>
      <c r="D32" s="178" t="s">
        <v>522</v>
      </c>
      <c r="E32" s="178"/>
      <c r="F32" s="178" t="s">
        <v>524</v>
      </c>
      <c r="G32" s="178" t="s">
        <v>525</v>
      </c>
      <c r="H32" s="166" t="s">
        <v>565</v>
      </c>
      <c r="I32" s="179" t="s">
        <v>558</v>
      </c>
      <c r="J32" s="179"/>
      <c r="K32" s="178"/>
      <c r="L32" s="178" t="s">
        <v>816</v>
      </c>
      <c r="M32" s="164" t="s">
        <v>885</v>
      </c>
      <c r="N32" s="204"/>
      <c r="O32" s="180"/>
      <c r="P32" s="180"/>
      <c r="Q32" s="180"/>
      <c r="R32" s="181" t="s">
        <v>893</v>
      </c>
      <c r="S32" s="182" t="str">
        <f>TEXT(T32-TIME(0, 5, 0), "HH:MM")</f>
        <v>15:00</v>
      </c>
      <c r="T32" s="183" t="str">
        <f>TEXT(VLOOKUP(C32, '10.29_IT'!$E$6:$N$108, 10, FALSE), "HH:MM")</f>
        <v>15:05</v>
      </c>
      <c r="U32" s="183" t="str">
        <f t="shared" si="0"/>
        <v>15:20</v>
      </c>
      <c r="V32" s="183" t="str">
        <f t="shared" si="1"/>
        <v>15:25</v>
      </c>
      <c r="W32" s="184" t="s">
        <v>979</v>
      </c>
      <c r="X32" s="207" t="str">
        <f t="shared" si="2"/>
        <v>15:25</v>
      </c>
      <c r="Y32" s="185" t="str">
        <f>TEXT(VLOOKUP(C32, '10.29_IT'!$F$5:$N$108, 9, FALSE), "HH:MM")</f>
        <v>15:25</v>
      </c>
      <c r="Z32" s="185" t="str">
        <f t="shared" si="3"/>
        <v>15:40</v>
      </c>
      <c r="AA32" s="186" t="s">
        <v>978</v>
      </c>
      <c r="AB32" s="207" t="s">
        <v>936</v>
      </c>
      <c r="AC32" s="168" t="s">
        <v>954</v>
      </c>
      <c r="AD32" s="168" t="s">
        <v>955</v>
      </c>
      <c r="AE32" s="167" t="str">
        <f>TEXT(VLOOKUP(A32, '10.29_IT'!$H$5:$N$1087, 7, FALSE), "HH:MM")</f>
        <v>16:15</v>
      </c>
      <c r="AF32" s="188" t="str">
        <f t="shared" si="4"/>
        <v>16:20</v>
      </c>
      <c r="AG32" s="168" t="str" cm="1">
        <f t="array" ref="AG32">TEXT(MAX(VALUE(X32:Z32), VALUE(AB32:AF32)), "HH:MM")</f>
        <v>16:20</v>
      </c>
      <c r="AH32" s="159" t="s">
        <v>598</v>
      </c>
      <c r="AI32" s="151" t="s">
        <v>39</v>
      </c>
      <c r="AJ32" s="160">
        <v>50000</v>
      </c>
    </row>
    <row r="33" spans="1:36" s="154" customFormat="1" ht="42" customHeight="1">
      <c r="A33" s="177" t="s">
        <v>716</v>
      </c>
      <c r="B33" s="177" t="s">
        <v>50</v>
      </c>
      <c r="C33" s="177" t="s">
        <v>716</v>
      </c>
      <c r="D33" s="178" t="s">
        <v>468</v>
      </c>
      <c r="E33" s="178"/>
      <c r="F33" s="178" t="s">
        <v>470</v>
      </c>
      <c r="G33" s="178" t="s">
        <v>471</v>
      </c>
      <c r="H33" s="166" t="s">
        <v>565</v>
      </c>
      <c r="I33" s="179" t="s">
        <v>558</v>
      </c>
      <c r="J33" s="179"/>
      <c r="K33" s="178"/>
      <c r="L33" s="178" t="s">
        <v>817</v>
      </c>
      <c r="M33" s="203" t="s">
        <v>886</v>
      </c>
      <c r="N33" s="204"/>
      <c r="O33" s="180"/>
      <c r="P33" s="180"/>
      <c r="Q33" s="180"/>
      <c r="R33" s="173" t="s">
        <v>892</v>
      </c>
      <c r="S33" s="192" t="str">
        <f>TEXT(T33-TIME(0, 5, 0), "HH:MM")</f>
        <v>15:00</v>
      </c>
      <c r="T33" s="165" t="str">
        <f>TEXT(VLOOKUP(C33, '10.29_IT'!$J$6:$N$98, 5, FALSE), "HH:MM")</f>
        <v>15:05</v>
      </c>
      <c r="U33" s="165" t="str">
        <f t="shared" si="0"/>
        <v>15:20</v>
      </c>
      <c r="V33" s="165" t="str">
        <f t="shared" si="1"/>
        <v>15:25</v>
      </c>
      <c r="W33" s="174" t="s">
        <v>980</v>
      </c>
      <c r="X33" s="208" t="str">
        <f t="shared" si="2"/>
        <v>15:25</v>
      </c>
      <c r="Y33" s="166" t="str">
        <f>TEXT(VLOOKUP(C33, '10.29_IT'!$K$5:$N$108, 4, FALSE), "HH:MM")</f>
        <v>15:25</v>
      </c>
      <c r="Z33" s="166" t="str">
        <f t="shared" si="3"/>
        <v>15:40</v>
      </c>
      <c r="AA33" s="193" t="s">
        <v>981</v>
      </c>
      <c r="AB33" s="208" t="s">
        <v>936</v>
      </c>
      <c r="AC33" s="164" t="s">
        <v>954</v>
      </c>
      <c r="AD33" s="164" t="s">
        <v>955</v>
      </c>
      <c r="AE33" s="167" t="str">
        <f>TEXT(VLOOKUP(A33, '10.29_IT'!$M$5:$N$109, 2, FALSE), "HH:MM")</f>
        <v>16:15</v>
      </c>
      <c r="AF33" s="188" t="str">
        <f t="shared" si="4"/>
        <v>16:20</v>
      </c>
      <c r="AG33" s="168" t="str" cm="1">
        <f t="array" ref="AG33">TEXT(MAX(VALUE(X33:Z33), VALUE(AB33:AF33)), "HH:MM")</f>
        <v>16:20</v>
      </c>
      <c r="AH33" s="159" t="s">
        <v>594</v>
      </c>
      <c r="AI33" s="151" t="s">
        <v>41</v>
      </c>
      <c r="AJ33" s="160">
        <v>150000</v>
      </c>
    </row>
    <row r="34" spans="1:36" s="154" customFormat="1" ht="42" customHeight="1">
      <c r="A34" s="177" t="s">
        <v>812</v>
      </c>
      <c r="B34" s="177" t="s">
        <v>57</v>
      </c>
      <c r="C34" s="177" t="s">
        <v>812</v>
      </c>
      <c r="D34" s="178" t="s">
        <v>530</v>
      </c>
      <c r="E34" s="178"/>
      <c r="F34" s="178" t="s">
        <v>532</v>
      </c>
      <c r="G34" s="178" t="s">
        <v>533</v>
      </c>
      <c r="H34" s="166" t="s">
        <v>565</v>
      </c>
      <c r="I34" s="179" t="s">
        <v>558</v>
      </c>
      <c r="J34" s="179"/>
      <c r="K34" s="178"/>
      <c r="L34" s="178" t="s">
        <v>816</v>
      </c>
      <c r="M34" s="164" t="s">
        <v>885</v>
      </c>
      <c r="N34" s="205" t="s">
        <v>978</v>
      </c>
      <c r="O34" s="187" t="str">
        <f t="shared" ref="O34:Q35" si="9">AB34</f>
        <v>15:00</v>
      </c>
      <c r="P34" s="168" t="str">
        <f t="shared" si="9"/>
        <v>15:05</v>
      </c>
      <c r="Q34" s="168" t="str">
        <f t="shared" si="9"/>
        <v>15:25</v>
      </c>
      <c r="R34" s="181" t="s">
        <v>893</v>
      </c>
      <c r="S34" s="187" t="str">
        <f>Q34</f>
        <v>15:25</v>
      </c>
      <c r="T34" s="168" t="str">
        <f>TEXT(VLOOKUP(C34, '10.29_IT'!$E$6:$N$108, 10, FALSE), "HH:MM")</f>
        <v>15:45</v>
      </c>
      <c r="U34" s="183" t="str">
        <f t="shared" si="0"/>
        <v>16:00</v>
      </c>
      <c r="V34" s="183" t="str">
        <f t="shared" si="1"/>
        <v>16:05</v>
      </c>
      <c r="W34" s="184" t="s">
        <v>979</v>
      </c>
      <c r="X34" s="207" t="str">
        <f t="shared" si="2"/>
        <v>16:05</v>
      </c>
      <c r="Y34" s="185" t="str">
        <f>TEXT(VLOOKUP(C34, '10.29_IT'!$F$5:$N$108, 9, FALSE), "HH:MM")</f>
        <v>16:05</v>
      </c>
      <c r="Z34" s="185" t="str">
        <f t="shared" si="3"/>
        <v>16:20</v>
      </c>
      <c r="AA34" s="189"/>
      <c r="AB34" s="190" t="s">
        <v>958</v>
      </c>
      <c r="AC34" s="191" t="s">
        <v>932</v>
      </c>
      <c r="AD34" s="191" t="s">
        <v>935</v>
      </c>
      <c r="AE34" s="167" t="str">
        <f>TEXT(VLOOKUP(A34, '10.29_IT'!$H$5:$N$1087, 7, FALSE), "HH:MM")</f>
        <v>16:20</v>
      </c>
      <c r="AF34" s="188" t="str">
        <f t="shared" si="4"/>
        <v>16:25</v>
      </c>
      <c r="AG34" s="168" t="str" cm="1">
        <f t="array" ref="AG34">TEXT(MAX(VALUE(X34:AF34)), "HH:MM")</f>
        <v>16:25</v>
      </c>
      <c r="AH34" s="159" t="s">
        <v>600</v>
      </c>
      <c r="AI34" s="151" t="s">
        <v>821</v>
      </c>
      <c r="AJ34" s="160">
        <v>120000</v>
      </c>
    </row>
    <row r="35" spans="1:36" s="154" customFormat="1" ht="42" customHeight="1">
      <c r="A35" s="177" t="s">
        <v>718</v>
      </c>
      <c r="B35" s="177" t="s">
        <v>50</v>
      </c>
      <c r="C35" s="177" t="s">
        <v>718</v>
      </c>
      <c r="D35" s="178" t="s">
        <v>476</v>
      </c>
      <c r="E35" s="178"/>
      <c r="F35" s="178" t="s">
        <v>478</v>
      </c>
      <c r="G35" s="178" t="s">
        <v>479</v>
      </c>
      <c r="H35" s="166" t="s">
        <v>565</v>
      </c>
      <c r="I35" s="179" t="s">
        <v>558</v>
      </c>
      <c r="J35" s="179"/>
      <c r="K35" s="178"/>
      <c r="L35" s="178" t="s">
        <v>817</v>
      </c>
      <c r="M35" s="203" t="s">
        <v>886</v>
      </c>
      <c r="N35" s="175" t="s">
        <v>981</v>
      </c>
      <c r="O35" s="194" t="str">
        <f t="shared" si="9"/>
        <v>15:00</v>
      </c>
      <c r="P35" s="164" t="str">
        <f t="shared" si="9"/>
        <v>15:05</v>
      </c>
      <c r="Q35" s="164" t="str">
        <f t="shared" si="9"/>
        <v>15:25</v>
      </c>
      <c r="R35" s="173" t="s">
        <v>892</v>
      </c>
      <c r="S35" s="194" t="str">
        <f>Q35</f>
        <v>15:25</v>
      </c>
      <c r="T35" s="164" t="str">
        <f>TEXT(VLOOKUP(C35, '10.29_IT'!$J$6:$N$98, 5, FALSE), "HH:MM")</f>
        <v>15:45</v>
      </c>
      <c r="U35" s="165" t="str">
        <f t="shared" si="0"/>
        <v>16:00</v>
      </c>
      <c r="V35" s="165" t="str">
        <f t="shared" si="1"/>
        <v>16:05</v>
      </c>
      <c r="W35" s="174" t="s">
        <v>980</v>
      </c>
      <c r="X35" s="208" t="str">
        <f t="shared" si="2"/>
        <v>16:05</v>
      </c>
      <c r="Y35" s="166" t="str">
        <f>TEXT(VLOOKUP(C35, '10.29_IT'!$K$5:$N$108, 4, FALSE), "HH:MM")</f>
        <v>16:05</v>
      </c>
      <c r="Z35" s="166" t="str">
        <f t="shared" si="3"/>
        <v>16:20</v>
      </c>
      <c r="AA35" s="189"/>
      <c r="AB35" s="190" t="s">
        <v>958</v>
      </c>
      <c r="AC35" s="191" t="s">
        <v>932</v>
      </c>
      <c r="AD35" s="191" t="s">
        <v>935</v>
      </c>
      <c r="AE35" s="167" t="str">
        <f>TEXT(VLOOKUP(A35, '10.29_IT'!$M$5:$N$109, 2, FALSE), "HH:MM")</f>
        <v>16:20</v>
      </c>
      <c r="AF35" s="188" t="str">
        <f t="shared" si="4"/>
        <v>16:25</v>
      </c>
      <c r="AG35" s="168" t="str" cm="1">
        <f t="array" ref="AG35">TEXT(MAX(VALUE(X35:AF35)), "HH:MM")</f>
        <v>16:25</v>
      </c>
      <c r="AH35" s="159" t="s">
        <v>596</v>
      </c>
      <c r="AI35" s="151" t="s">
        <v>41</v>
      </c>
      <c r="AJ35" s="160">
        <v>150000</v>
      </c>
    </row>
    <row r="36" spans="1:36" s="154" customFormat="1" ht="42" customHeight="1">
      <c r="A36" s="177" t="s">
        <v>811</v>
      </c>
      <c r="B36" s="177" t="s">
        <v>57</v>
      </c>
      <c r="C36" s="177" t="s">
        <v>811</v>
      </c>
      <c r="D36" s="178" t="s">
        <v>526</v>
      </c>
      <c r="E36" s="178"/>
      <c r="F36" s="178" t="s">
        <v>528</v>
      </c>
      <c r="G36" s="178" t="s">
        <v>529</v>
      </c>
      <c r="H36" s="166" t="s">
        <v>565</v>
      </c>
      <c r="I36" s="179" t="s">
        <v>558</v>
      </c>
      <c r="J36" s="179"/>
      <c r="K36" s="178"/>
      <c r="L36" s="178" t="s">
        <v>816</v>
      </c>
      <c r="M36" s="164" t="s">
        <v>885</v>
      </c>
      <c r="N36" s="204"/>
      <c r="O36" s="180"/>
      <c r="P36" s="180"/>
      <c r="Q36" s="180"/>
      <c r="R36" s="181" t="s">
        <v>893</v>
      </c>
      <c r="S36" s="182" t="str">
        <f t="shared" ref="S36:S42" si="10">TEXT(T36-TIME(0, 5, 0), "HH:MM")</f>
        <v>15:20</v>
      </c>
      <c r="T36" s="183" t="str">
        <f>TEXT(VLOOKUP(C36, '10.29_IT'!$E$6:$N$108, 10, FALSE), "HH:MM")</f>
        <v>15:25</v>
      </c>
      <c r="U36" s="183" t="str">
        <f t="shared" si="0"/>
        <v>15:40</v>
      </c>
      <c r="V36" s="183" t="str">
        <f t="shared" si="1"/>
        <v>15:45</v>
      </c>
      <c r="W36" s="184" t="s">
        <v>979</v>
      </c>
      <c r="X36" s="207" t="str">
        <f t="shared" si="2"/>
        <v>15:45</v>
      </c>
      <c r="Y36" s="185" t="str">
        <f>TEXT(VLOOKUP(C36, '10.29_IT'!$F$5:$N$108, 9, FALSE), "HH:MM")</f>
        <v>15:45</v>
      </c>
      <c r="Z36" s="185" t="str">
        <f t="shared" si="3"/>
        <v>16:00</v>
      </c>
      <c r="AA36" s="186" t="s">
        <v>978</v>
      </c>
      <c r="AB36" s="207" t="s">
        <v>937</v>
      </c>
      <c r="AC36" s="168" t="s">
        <v>956</v>
      </c>
      <c r="AD36" s="168" t="s">
        <v>957</v>
      </c>
      <c r="AE36" s="167" t="str">
        <f>TEXT(VLOOKUP(A36, '10.29_IT'!$H$5:$N$1087, 7, FALSE), "HH:MM")</f>
        <v>16:40</v>
      </c>
      <c r="AF36" s="188" t="str">
        <f t="shared" si="4"/>
        <v>16:45</v>
      </c>
      <c r="AG36" s="168" t="str" cm="1">
        <f t="array" ref="AG36">TEXT(MAX(VALUE(X36:Z36), VALUE(AB36:AF36)), "HH:MM")</f>
        <v>16:45</v>
      </c>
      <c r="AH36" s="159" t="s">
        <v>599</v>
      </c>
      <c r="AI36" s="151" t="s">
        <v>824</v>
      </c>
      <c r="AJ36" s="160">
        <v>80000</v>
      </c>
    </row>
    <row r="37" spans="1:36" s="154" customFormat="1" ht="42" customHeight="1">
      <c r="A37" s="177" t="s">
        <v>717</v>
      </c>
      <c r="B37" s="177" t="s">
        <v>50</v>
      </c>
      <c r="C37" s="177" t="s">
        <v>717</v>
      </c>
      <c r="D37" s="178" t="s">
        <v>472</v>
      </c>
      <c r="E37" s="178"/>
      <c r="F37" s="178" t="s">
        <v>474</v>
      </c>
      <c r="G37" s="178" t="s">
        <v>475</v>
      </c>
      <c r="H37" s="166" t="s">
        <v>565</v>
      </c>
      <c r="I37" s="179" t="s">
        <v>558</v>
      </c>
      <c r="J37" s="179"/>
      <c r="K37" s="178"/>
      <c r="L37" s="178" t="s">
        <v>817</v>
      </c>
      <c r="M37" s="203" t="s">
        <v>886</v>
      </c>
      <c r="N37" s="204"/>
      <c r="O37" s="180"/>
      <c r="P37" s="180"/>
      <c r="Q37" s="180"/>
      <c r="R37" s="173" t="s">
        <v>892</v>
      </c>
      <c r="S37" s="192" t="str">
        <f t="shared" si="10"/>
        <v>15:20</v>
      </c>
      <c r="T37" s="165" t="str">
        <f>TEXT(VLOOKUP(C37, '10.29_IT'!$J$6:$N$98, 5, FALSE), "HH:MM")</f>
        <v>15:25</v>
      </c>
      <c r="U37" s="165" t="str">
        <f t="shared" si="0"/>
        <v>15:40</v>
      </c>
      <c r="V37" s="165" t="str">
        <f t="shared" si="1"/>
        <v>15:45</v>
      </c>
      <c r="W37" s="174" t="s">
        <v>980</v>
      </c>
      <c r="X37" s="208" t="str">
        <f t="shared" si="2"/>
        <v>15:45</v>
      </c>
      <c r="Y37" s="166" t="str">
        <f>TEXT(VLOOKUP(C37, '10.29_IT'!$K$5:$N$108, 4, FALSE), "HH:MM")</f>
        <v>15:45</v>
      </c>
      <c r="Z37" s="166" t="str">
        <f t="shared" si="3"/>
        <v>16:00</v>
      </c>
      <c r="AA37" s="193" t="s">
        <v>981</v>
      </c>
      <c r="AB37" s="208" t="s">
        <v>937</v>
      </c>
      <c r="AC37" s="164" t="s">
        <v>956</v>
      </c>
      <c r="AD37" s="164" t="s">
        <v>957</v>
      </c>
      <c r="AE37" s="167" t="str">
        <f>TEXT(VLOOKUP(A37, '10.29_IT'!$M$5:$N$109, 2, FALSE), "HH:MM")</f>
        <v>16:40</v>
      </c>
      <c r="AF37" s="188" t="str">
        <f t="shared" si="4"/>
        <v>16:45</v>
      </c>
      <c r="AG37" s="168" t="str" cm="1">
        <f t="array" ref="AG37">TEXT(MAX(VALUE(X37:Z37), VALUE(AB37:AF37)), "HH:MM")</f>
        <v>16:45</v>
      </c>
      <c r="AH37" s="159" t="s">
        <v>595</v>
      </c>
      <c r="AI37" s="151" t="s">
        <v>41</v>
      </c>
      <c r="AJ37" s="160">
        <v>150000</v>
      </c>
    </row>
    <row r="38" spans="1:36" s="154" customFormat="1" ht="42" customHeight="1">
      <c r="A38" s="177" t="s">
        <v>813</v>
      </c>
      <c r="B38" s="177" t="s">
        <v>57</v>
      </c>
      <c r="C38" s="177" t="s">
        <v>813</v>
      </c>
      <c r="D38" s="178" t="s">
        <v>534</v>
      </c>
      <c r="E38" s="178"/>
      <c r="F38" s="178" t="s">
        <v>536</v>
      </c>
      <c r="G38" s="178" t="s">
        <v>537</v>
      </c>
      <c r="H38" s="166" t="s">
        <v>565</v>
      </c>
      <c r="I38" s="179" t="s">
        <v>558</v>
      </c>
      <c r="J38" s="179"/>
      <c r="K38" s="178"/>
      <c r="L38" s="178" t="s">
        <v>816</v>
      </c>
      <c r="M38" s="164" t="s">
        <v>885</v>
      </c>
      <c r="N38" s="204"/>
      <c r="O38" s="180"/>
      <c r="P38" s="180"/>
      <c r="Q38" s="180"/>
      <c r="R38" s="181" t="s">
        <v>893</v>
      </c>
      <c r="S38" s="182" t="str">
        <f t="shared" si="10"/>
        <v>16:00</v>
      </c>
      <c r="T38" s="183" t="str">
        <f>TEXT(VLOOKUP(C38, '10.29_IT'!$E$6:$N$108, 10, FALSE), "HH:MM")</f>
        <v>16:05</v>
      </c>
      <c r="U38" s="183" t="str">
        <f t="shared" si="0"/>
        <v>16:20</v>
      </c>
      <c r="V38" s="183" t="str">
        <f t="shared" si="1"/>
        <v>16:25</v>
      </c>
      <c r="W38" s="184" t="s">
        <v>979</v>
      </c>
      <c r="X38" s="207" t="str">
        <f t="shared" si="2"/>
        <v>16:25</v>
      </c>
      <c r="Y38" s="185" t="str">
        <f>TEXT(VLOOKUP(C38, '10.29_IT'!$F$5:$N$108, 9, FALSE), "HH:MM")</f>
        <v>16:25</v>
      </c>
      <c r="Z38" s="185" t="str">
        <f t="shared" si="3"/>
        <v>16:40</v>
      </c>
      <c r="AA38" s="186" t="s">
        <v>978</v>
      </c>
      <c r="AB38" s="207" t="s">
        <v>957</v>
      </c>
      <c r="AC38" s="168" t="s">
        <v>959</v>
      </c>
      <c r="AD38" s="168" t="s">
        <v>960</v>
      </c>
      <c r="AE38" s="167" t="str">
        <f>TEXT(VLOOKUP(A38, '10.29_IT'!$H$5:$N$1087, 7, FALSE), "HH:MM")</f>
        <v>17:05</v>
      </c>
      <c r="AF38" s="188" t="str">
        <f t="shared" si="4"/>
        <v>17:10</v>
      </c>
      <c r="AG38" s="168" t="str" cm="1">
        <f t="array" ref="AG38">TEXT(MAX(VALUE(X38:Z38), VALUE(AB38:AF38)), "HH:MM")</f>
        <v>17:10</v>
      </c>
      <c r="AH38" s="159" t="s">
        <v>601</v>
      </c>
      <c r="AI38" s="151" t="s">
        <v>41</v>
      </c>
      <c r="AJ38" s="160">
        <v>150000</v>
      </c>
    </row>
    <row r="39" spans="1:36" s="154" customFormat="1" ht="42" customHeight="1">
      <c r="A39" s="177" t="s">
        <v>720</v>
      </c>
      <c r="B39" s="177" t="s">
        <v>50</v>
      </c>
      <c r="C39" s="177" t="s">
        <v>720</v>
      </c>
      <c r="D39" s="178" t="s">
        <v>480</v>
      </c>
      <c r="E39" s="178"/>
      <c r="F39" s="178" t="s">
        <v>482</v>
      </c>
      <c r="G39" s="178" t="s">
        <v>483</v>
      </c>
      <c r="H39" s="166" t="s">
        <v>565</v>
      </c>
      <c r="I39" s="179" t="s">
        <v>559</v>
      </c>
      <c r="J39" s="179"/>
      <c r="K39" s="178"/>
      <c r="L39" s="178" t="s">
        <v>817</v>
      </c>
      <c r="M39" s="203" t="s">
        <v>886</v>
      </c>
      <c r="N39" s="204"/>
      <c r="O39" s="180"/>
      <c r="P39" s="180"/>
      <c r="Q39" s="180"/>
      <c r="R39" s="173" t="s">
        <v>892</v>
      </c>
      <c r="S39" s="192" t="str">
        <f t="shared" si="10"/>
        <v>16:05</v>
      </c>
      <c r="T39" s="165" t="str">
        <f>TEXT(VLOOKUP(C39, '10.29_IT'!$J$6:$N$98, 5, FALSE), "HH:MM")</f>
        <v>16:10</v>
      </c>
      <c r="U39" s="165" t="str">
        <f t="shared" ref="U39:U70" si="11">TEXT(T39+TIME(0, 15, 0), "HH:MM")</f>
        <v>16:25</v>
      </c>
      <c r="V39" s="165" t="str">
        <f t="shared" ref="V39:V70" si="12">TEXT(U39+TIME(0, 5, 0), "HH:MM")</f>
        <v>16:30</v>
      </c>
      <c r="W39" s="174" t="s">
        <v>980</v>
      </c>
      <c r="X39" s="208" t="str">
        <f t="shared" ref="X39:X70" si="13">TEXT(U39+TIME(0, 5, 0), "HH:MM")</f>
        <v>16:30</v>
      </c>
      <c r="Y39" s="166" t="str">
        <f>TEXT(VLOOKUP(C39, '10.29_IT'!$K$5:$N$108, 4, FALSE), "HH:MM")</f>
        <v>16:30</v>
      </c>
      <c r="Z39" s="166" t="str">
        <f t="shared" ref="Z39:Z70" si="14">TEXT(Y39+TIME(0, 15, 0), "HH:MM")</f>
        <v>16:45</v>
      </c>
      <c r="AA39" s="193" t="s">
        <v>981</v>
      </c>
      <c r="AB39" s="208" t="s">
        <v>959</v>
      </c>
      <c r="AC39" s="164" t="s">
        <v>961</v>
      </c>
      <c r="AD39" s="164" t="s">
        <v>962</v>
      </c>
      <c r="AE39" s="167" t="str">
        <f>TEXT(VLOOKUP(A39, '10.29_IT'!$M$5:$N$109, 2, FALSE), "HH:MM")</f>
        <v>17:10</v>
      </c>
      <c r="AF39" s="188" t="str">
        <f t="shared" ref="AF39:AF70" si="15">TEXT(AE39+TIME(0, 5, 0), "HH:MM")</f>
        <v>17:15</v>
      </c>
      <c r="AG39" s="168" t="str" cm="1">
        <f t="array" ref="AG39">TEXT(MAX(VALUE(X39:Z39), VALUE(AB39:AF39)), "HH:MM")</f>
        <v>17:15</v>
      </c>
      <c r="AH39" s="159" t="s">
        <v>602</v>
      </c>
      <c r="AI39" s="151" t="s">
        <v>41</v>
      </c>
      <c r="AJ39" s="160">
        <v>150000</v>
      </c>
    </row>
    <row r="40" spans="1:36" s="154" customFormat="1" ht="42" customHeight="1">
      <c r="A40" s="177" t="s">
        <v>721</v>
      </c>
      <c r="B40" s="177" t="s">
        <v>50</v>
      </c>
      <c r="C40" s="177" t="s">
        <v>721</v>
      </c>
      <c r="D40" s="178" t="s">
        <v>484</v>
      </c>
      <c r="E40" s="178"/>
      <c r="F40" s="178" t="s">
        <v>486</v>
      </c>
      <c r="G40" s="178" t="s">
        <v>487</v>
      </c>
      <c r="H40" s="166" t="s">
        <v>565</v>
      </c>
      <c r="I40" s="179" t="s">
        <v>559</v>
      </c>
      <c r="J40" s="179"/>
      <c r="K40" s="178"/>
      <c r="L40" s="178" t="s">
        <v>817</v>
      </c>
      <c r="M40" s="203" t="s">
        <v>886</v>
      </c>
      <c r="N40" s="204"/>
      <c r="O40" s="180"/>
      <c r="P40" s="180"/>
      <c r="Q40" s="180"/>
      <c r="R40" s="173" t="s">
        <v>892</v>
      </c>
      <c r="S40" s="192" t="str">
        <f t="shared" si="10"/>
        <v>16:25</v>
      </c>
      <c r="T40" s="165" t="str">
        <f>TEXT(VLOOKUP(C40, '10.29_IT'!$J$6:$N$98, 5, FALSE), "HH:MM")</f>
        <v>16:30</v>
      </c>
      <c r="U40" s="165" t="str">
        <f t="shared" si="11"/>
        <v>16:45</v>
      </c>
      <c r="V40" s="165" t="str">
        <f t="shared" si="12"/>
        <v>16:50</v>
      </c>
      <c r="W40" s="174" t="s">
        <v>980</v>
      </c>
      <c r="X40" s="208" t="str">
        <f t="shared" si="13"/>
        <v>16:50</v>
      </c>
      <c r="Y40" s="166" t="str">
        <f>TEXT(VLOOKUP(C40, '10.29_IT'!$K$5:$N$108, 4, FALSE), "HH:MM")</f>
        <v>16:50</v>
      </c>
      <c r="Z40" s="166" t="str">
        <f t="shared" si="14"/>
        <v>17:05</v>
      </c>
      <c r="AA40" s="193" t="s">
        <v>981</v>
      </c>
      <c r="AB40" s="208" t="s">
        <v>960</v>
      </c>
      <c r="AC40" s="164" t="s">
        <v>963</v>
      </c>
      <c r="AD40" s="164" t="s">
        <v>964</v>
      </c>
      <c r="AE40" s="167" t="str">
        <f>TEXT(VLOOKUP(A40, '10.29_IT'!$M$5:$N$109, 2, FALSE), "HH:MM")</f>
        <v>17:35</v>
      </c>
      <c r="AF40" s="188" t="str">
        <f t="shared" si="15"/>
        <v>17:40</v>
      </c>
      <c r="AG40" s="168" t="str" cm="1">
        <f t="array" ref="AG40">TEXT(MAX(VALUE(X40:Z40), VALUE(AB40:AF40)), "HH:MM")</f>
        <v>17:40</v>
      </c>
      <c r="AH40" s="159" t="s">
        <v>603</v>
      </c>
      <c r="AI40" s="151" t="s">
        <v>41</v>
      </c>
      <c r="AJ40" s="160">
        <v>150000</v>
      </c>
    </row>
    <row r="41" spans="1:36" s="154" customFormat="1" ht="39.950000000000003" customHeight="1">
      <c r="A41" s="177" t="s">
        <v>722</v>
      </c>
      <c r="B41" s="177" t="s">
        <v>43</v>
      </c>
      <c r="C41" s="169" t="s">
        <v>722</v>
      </c>
      <c r="D41" s="178" t="s">
        <v>168</v>
      </c>
      <c r="E41" s="178"/>
      <c r="F41" s="178" t="s">
        <v>170</v>
      </c>
      <c r="G41" s="178" t="s">
        <v>171</v>
      </c>
      <c r="H41" s="165" t="s">
        <v>566</v>
      </c>
      <c r="I41" s="179" t="s">
        <v>554</v>
      </c>
      <c r="J41" s="179"/>
      <c r="K41" s="178"/>
      <c r="L41" s="178" t="s">
        <v>816</v>
      </c>
      <c r="M41" s="165" t="s">
        <v>883</v>
      </c>
      <c r="N41" s="204"/>
      <c r="O41" s="180"/>
      <c r="P41" s="180"/>
      <c r="Q41" s="180"/>
      <c r="R41" s="181" t="s">
        <v>893</v>
      </c>
      <c r="S41" s="183" t="str">
        <f t="shared" si="10"/>
        <v>08:55</v>
      </c>
      <c r="T41" s="183" t="str">
        <f>TEXT(VLOOKUP(C41, '10.30_일반경영'!$E$6:$N$99, 10, FALSE), "HH:MM")</f>
        <v>09:00</v>
      </c>
      <c r="U41" s="183" t="str">
        <f t="shared" si="11"/>
        <v>09:15</v>
      </c>
      <c r="V41" s="183" t="str">
        <f t="shared" si="12"/>
        <v>09:20</v>
      </c>
      <c r="W41" s="184" t="s">
        <v>979</v>
      </c>
      <c r="X41" s="207" t="str">
        <f t="shared" si="13"/>
        <v>09:20</v>
      </c>
      <c r="Y41" s="185" t="str">
        <f>TEXT(VLOOKUP(C41, '10.30_일반경영'!$F$6:$N$105, 9, FALSE), "HH:MM")</f>
        <v>09:20</v>
      </c>
      <c r="Z41" s="185" t="str">
        <f t="shared" si="14"/>
        <v>09:35</v>
      </c>
      <c r="AA41" s="186" t="s">
        <v>978</v>
      </c>
      <c r="AB41" s="207" t="s">
        <v>899</v>
      </c>
      <c r="AC41" s="168" t="s">
        <v>900</v>
      </c>
      <c r="AD41" s="168" t="s">
        <v>901</v>
      </c>
      <c r="AE41" s="167" t="str">
        <f>TEXT(VLOOKUP(A41, '10.30_일반경영'!$H$5:$N$110, 7, FALSE), "HH:MM")</f>
        <v>10:10</v>
      </c>
      <c r="AF41" s="188" t="str">
        <f t="shared" si="15"/>
        <v>10:15</v>
      </c>
      <c r="AG41" s="168" t="str" cm="1">
        <f t="array" ref="AG41">TEXT(MAX(VALUE(X41:Z41), VALUE(AB41:AF41)), "HH:MM")</f>
        <v>10:15</v>
      </c>
      <c r="AH41" s="159" t="s">
        <v>604</v>
      </c>
      <c r="AI41" s="151" t="s">
        <v>39</v>
      </c>
      <c r="AJ41" s="160">
        <v>50000</v>
      </c>
    </row>
    <row r="42" spans="1:36" s="154" customFormat="1" ht="39.950000000000003" customHeight="1">
      <c r="A42" s="177" t="s">
        <v>726</v>
      </c>
      <c r="B42" s="177" t="s">
        <v>48</v>
      </c>
      <c r="C42" s="169" t="s">
        <v>726</v>
      </c>
      <c r="D42" s="178" t="s">
        <v>352</v>
      </c>
      <c r="E42" s="178"/>
      <c r="F42" s="178" t="s">
        <v>354</v>
      </c>
      <c r="G42" s="178" t="s">
        <v>355</v>
      </c>
      <c r="H42" s="165" t="s">
        <v>566</v>
      </c>
      <c r="I42" s="179" t="s">
        <v>554</v>
      </c>
      <c r="J42" s="179"/>
      <c r="K42" s="178"/>
      <c r="L42" s="178" t="s">
        <v>817</v>
      </c>
      <c r="M42" s="165" t="s">
        <v>883</v>
      </c>
      <c r="N42" s="204"/>
      <c r="O42" s="180"/>
      <c r="P42" s="180"/>
      <c r="Q42" s="180"/>
      <c r="R42" s="173" t="s">
        <v>892</v>
      </c>
      <c r="S42" s="165" t="str">
        <f t="shared" si="10"/>
        <v>08:55</v>
      </c>
      <c r="T42" s="165" t="str">
        <f>TEXT(VLOOKUP(C42, '10.30_일반경영'!$J$6:$N$90, 5, FALSE), "HH:MM")</f>
        <v>09:00</v>
      </c>
      <c r="U42" s="165" t="str">
        <f t="shared" si="11"/>
        <v>09:15</v>
      </c>
      <c r="V42" s="165" t="str">
        <f t="shared" si="12"/>
        <v>09:20</v>
      </c>
      <c r="W42" s="174" t="s">
        <v>980</v>
      </c>
      <c r="X42" s="208" t="str">
        <f t="shared" si="13"/>
        <v>09:20</v>
      </c>
      <c r="Y42" s="166" t="str">
        <f>TEXT(VLOOKUP(C42, '10.30_일반경영'!$K$5:$N$94, 4, FALSE), "HH:MM")</f>
        <v>09:20</v>
      </c>
      <c r="Z42" s="166" t="str">
        <f t="shared" si="14"/>
        <v>09:35</v>
      </c>
      <c r="AA42" s="193" t="s">
        <v>981</v>
      </c>
      <c r="AB42" s="208" t="s">
        <v>899</v>
      </c>
      <c r="AC42" s="164" t="s">
        <v>900</v>
      </c>
      <c r="AD42" s="164" t="s">
        <v>901</v>
      </c>
      <c r="AE42" s="167" t="str">
        <f>TEXT(VLOOKUP(A42, '10.30_일반경영'!$M$5:$N$95, 2, FALSE), "HH:MM")</f>
        <v>10:10</v>
      </c>
      <c r="AF42" s="188" t="str">
        <f t="shared" si="15"/>
        <v>10:15</v>
      </c>
      <c r="AG42" s="168" t="str" cm="1">
        <f t="array" ref="AG42">TEXT(MAX(VALUE(X42:Z42), VALUE(AB42:AF42)), "HH:MM")</f>
        <v>10:15</v>
      </c>
      <c r="AH42" s="159" t="s">
        <v>608</v>
      </c>
      <c r="AI42" s="151" t="s">
        <v>39</v>
      </c>
      <c r="AJ42" s="160">
        <v>50000</v>
      </c>
    </row>
    <row r="43" spans="1:36" s="154" customFormat="1" ht="39.950000000000003" customHeight="1">
      <c r="A43" s="195" t="s">
        <v>724</v>
      </c>
      <c r="B43" s="195" t="s">
        <v>43</v>
      </c>
      <c r="C43" s="196" t="s">
        <v>724</v>
      </c>
      <c r="D43" s="197" t="s">
        <v>176</v>
      </c>
      <c r="E43" s="197"/>
      <c r="F43" s="197" t="s">
        <v>178</v>
      </c>
      <c r="G43" s="197" t="s">
        <v>179</v>
      </c>
      <c r="H43" s="198" t="s">
        <v>566</v>
      </c>
      <c r="I43" s="199" t="s">
        <v>554</v>
      </c>
      <c r="J43" s="199" t="s">
        <v>891</v>
      </c>
      <c r="K43" s="178"/>
      <c r="L43" s="178" t="s">
        <v>816</v>
      </c>
      <c r="M43" s="165" t="s">
        <v>883</v>
      </c>
      <c r="N43" s="205" t="s">
        <v>978</v>
      </c>
      <c r="O43" s="187" t="str">
        <f t="shared" ref="O43:Q44" si="16">AB43</f>
        <v>08:55</v>
      </c>
      <c r="P43" s="187" t="str">
        <f t="shared" si="16"/>
        <v>09:00</v>
      </c>
      <c r="Q43" s="187" t="str">
        <f t="shared" si="16"/>
        <v>09:20</v>
      </c>
      <c r="R43" s="181" t="s">
        <v>893</v>
      </c>
      <c r="S43" s="187" t="str">
        <f>Q43</f>
        <v>09:20</v>
      </c>
      <c r="T43" s="168" t="str">
        <f>TEXT(VLOOKUP(C43, '10.30_일반경영'!$E$6:$N$99, 10, FALSE), "HH:MM")</f>
        <v>09:40</v>
      </c>
      <c r="U43" s="183" t="str">
        <f t="shared" si="11"/>
        <v>09:55</v>
      </c>
      <c r="V43" s="183" t="str">
        <f t="shared" si="12"/>
        <v>10:00</v>
      </c>
      <c r="W43" s="184" t="s">
        <v>979</v>
      </c>
      <c r="X43" s="207" t="str">
        <f t="shared" si="13"/>
        <v>10:00</v>
      </c>
      <c r="Y43" s="185" t="str">
        <f>TEXT(VLOOKUP(C43, '10.30_일반경영'!$F$6:$N$105, 9, FALSE), "HH:MM")</f>
        <v>10:00</v>
      </c>
      <c r="Z43" s="185" t="str">
        <f t="shared" si="14"/>
        <v>10:15</v>
      </c>
      <c r="AA43" s="189"/>
      <c r="AB43" s="190" t="s">
        <v>905</v>
      </c>
      <c r="AC43" s="191" t="s">
        <v>906</v>
      </c>
      <c r="AD43" s="191" t="s">
        <v>907</v>
      </c>
      <c r="AE43" s="167" t="str">
        <f>TEXT(VLOOKUP(A43, '10.30_일반경영'!$H$5:$N$110, 7, FALSE), "HH:MM")</f>
        <v>10:15</v>
      </c>
      <c r="AF43" s="188" t="str">
        <f t="shared" si="15"/>
        <v>10:20</v>
      </c>
      <c r="AG43" s="168" t="str" cm="1">
        <f t="array" ref="AG43">TEXT(MAX(VALUE(X43:AF43)), "HH:MM")</f>
        <v>10:20</v>
      </c>
      <c r="AH43" s="159" t="s">
        <v>606</v>
      </c>
      <c r="AI43" s="151" t="s">
        <v>39</v>
      </c>
      <c r="AJ43" s="160">
        <v>50000</v>
      </c>
    </row>
    <row r="44" spans="1:36" s="154" customFormat="1" ht="39.950000000000003" customHeight="1">
      <c r="A44" s="177" t="s">
        <v>728</v>
      </c>
      <c r="B44" s="177" t="s">
        <v>48</v>
      </c>
      <c r="C44" s="169" t="s">
        <v>728</v>
      </c>
      <c r="D44" s="178" t="s">
        <v>360</v>
      </c>
      <c r="E44" s="178"/>
      <c r="F44" s="178" t="s">
        <v>362</v>
      </c>
      <c r="G44" s="178" t="s">
        <v>363</v>
      </c>
      <c r="H44" s="165" t="s">
        <v>566</v>
      </c>
      <c r="I44" s="179" t="s">
        <v>554</v>
      </c>
      <c r="J44" s="179"/>
      <c r="K44" s="178"/>
      <c r="L44" s="178" t="s">
        <v>817</v>
      </c>
      <c r="M44" s="165" t="s">
        <v>883</v>
      </c>
      <c r="N44" s="175" t="s">
        <v>981</v>
      </c>
      <c r="O44" s="194" t="str">
        <f t="shared" si="16"/>
        <v>08:55</v>
      </c>
      <c r="P44" s="194" t="str">
        <f t="shared" si="16"/>
        <v>09:00</v>
      </c>
      <c r="Q44" s="194" t="str">
        <f t="shared" si="16"/>
        <v>09:20</v>
      </c>
      <c r="R44" s="173" t="s">
        <v>892</v>
      </c>
      <c r="S44" s="194" t="str">
        <f>Q44</f>
        <v>09:20</v>
      </c>
      <c r="T44" s="164" t="str">
        <f>TEXT(VLOOKUP(C44, '10.30_일반경영'!$J$6:$N$90, 5, FALSE), "HH:MM")</f>
        <v>09:40</v>
      </c>
      <c r="U44" s="165" t="str">
        <f t="shared" si="11"/>
        <v>09:55</v>
      </c>
      <c r="V44" s="165" t="str">
        <f t="shared" si="12"/>
        <v>10:00</v>
      </c>
      <c r="W44" s="174" t="s">
        <v>980</v>
      </c>
      <c r="X44" s="208" t="str">
        <f t="shared" si="13"/>
        <v>10:00</v>
      </c>
      <c r="Y44" s="166" t="str">
        <f>TEXT(VLOOKUP(C44, '10.30_일반경영'!$K$5:$N$94, 4, FALSE), "HH:MM")</f>
        <v>10:00</v>
      </c>
      <c r="Z44" s="166" t="str">
        <f t="shared" si="14"/>
        <v>10:15</v>
      </c>
      <c r="AA44" s="189"/>
      <c r="AB44" s="190" t="s">
        <v>905</v>
      </c>
      <c r="AC44" s="191" t="s">
        <v>906</v>
      </c>
      <c r="AD44" s="191" t="s">
        <v>907</v>
      </c>
      <c r="AE44" s="167" t="str">
        <f>TEXT(VLOOKUP(A44, '10.30_일반경영'!$M$5:$N$95, 2, FALSE), "HH:MM")</f>
        <v>10:15</v>
      </c>
      <c r="AF44" s="188" t="str">
        <f t="shared" si="15"/>
        <v>10:20</v>
      </c>
      <c r="AG44" s="168" t="str" cm="1">
        <f t="array" ref="AG44">TEXT(MAX(VALUE(X44:AF44)), "HH:MM")</f>
        <v>10:20</v>
      </c>
      <c r="AH44" s="159" t="s">
        <v>610</v>
      </c>
      <c r="AI44" s="151" t="s">
        <v>825</v>
      </c>
      <c r="AJ44" s="160">
        <v>80000</v>
      </c>
    </row>
    <row r="45" spans="1:36" s="154" customFormat="1" ht="45" customHeight="1">
      <c r="A45" s="177" t="s">
        <v>723</v>
      </c>
      <c r="B45" s="177" t="s">
        <v>43</v>
      </c>
      <c r="C45" s="169" t="s">
        <v>723</v>
      </c>
      <c r="D45" s="178" t="s">
        <v>172</v>
      </c>
      <c r="E45" s="178"/>
      <c r="F45" s="178" t="s">
        <v>174</v>
      </c>
      <c r="G45" s="178" t="s">
        <v>175</v>
      </c>
      <c r="H45" s="165" t="s">
        <v>566</v>
      </c>
      <c r="I45" s="179" t="s">
        <v>554</v>
      </c>
      <c r="J45" s="179"/>
      <c r="K45" s="178"/>
      <c r="L45" s="178" t="s">
        <v>816</v>
      </c>
      <c r="M45" s="165" t="s">
        <v>883</v>
      </c>
      <c r="N45" s="204"/>
      <c r="O45" s="180"/>
      <c r="P45" s="180"/>
      <c r="Q45" s="180"/>
      <c r="R45" s="181" t="s">
        <v>893</v>
      </c>
      <c r="S45" s="183" t="str">
        <f>TEXT(T45-TIME(0, 5, 0), "HH:MM")</f>
        <v>09:15</v>
      </c>
      <c r="T45" s="183" t="str">
        <f>TEXT(VLOOKUP(C45, '10.30_일반경영'!$E$6:$N$99, 10, FALSE), "HH:MM")</f>
        <v>09:20</v>
      </c>
      <c r="U45" s="183" t="str">
        <f t="shared" si="11"/>
        <v>09:35</v>
      </c>
      <c r="V45" s="183" t="str">
        <f t="shared" si="12"/>
        <v>09:40</v>
      </c>
      <c r="W45" s="184" t="s">
        <v>979</v>
      </c>
      <c r="X45" s="207" t="str">
        <f t="shared" si="13"/>
        <v>09:40</v>
      </c>
      <c r="Y45" s="185" t="str">
        <f>TEXT(VLOOKUP(C45, '10.30_일반경영'!$F$6:$N$105, 9, FALSE), "HH:MM")</f>
        <v>09:40</v>
      </c>
      <c r="Z45" s="185" t="str">
        <f t="shared" si="14"/>
        <v>09:55</v>
      </c>
      <c r="AA45" s="186" t="s">
        <v>978</v>
      </c>
      <c r="AB45" s="207" t="s">
        <v>902</v>
      </c>
      <c r="AC45" s="168" t="s">
        <v>903</v>
      </c>
      <c r="AD45" s="168" t="s">
        <v>904</v>
      </c>
      <c r="AE45" s="167" t="str">
        <f>TEXT(VLOOKUP(A45, '10.30_일반경영'!$H$5:$N$110, 7, FALSE), "HH:MM")</f>
        <v>10:35</v>
      </c>
      <c r="AF45" s="188" t="str">
        <f t="shared" si="15"/>
        <v>10:40</v>
      </c>
      <c r="AG45" s="168" t="str" cm="1">
        <f t="array" ref="AG45">TEXT(MAX(VALUE(X45:Z45), VALUE(AB45:AF45)), "HH:MM")</f>
        <v>10:40</v>
      </c>
      <c r="AH45" s="159" t="s">
        <v>605</v>
      </c>
      <c r="AI45" s="151" t="s">
        <v>39</v>
      </c>
      <c r="AJ45" s="160">
        <v>50000</v>
      </c>
    </row>
    <row r="46" spans="1:36" s="154" customFormat="1" ht="45" customHeight="1">
      <c r="A46" s="177" t="s">
        <v>727</v>
      </c>
      <c r="B46" s="177" t="s">
        <v>48</v>
      </c>
      <c r="C46" s="169" t="s">
        <v>727</v>
      </c>
      <c r="D46" s="178" t="s">
        <v>356</v>
      </c>
      <c r="E46" s="178"/>
      <c r="F46" s="178" t="s">
        <v>358</v>
      </c>
      <c r="G46" s="178" t="s">
        <v>359</v>
      </c>
      <c r="H46" s="165" t="s">
        <v>566</v>
      </c>
      <c r="I46" s="179" t="s">
        <v>554</v>
      </c>
      <c r="J46" s="179"/>
      <c r="K46" s="178"/>
      <c r="L46" s="178" t="s">
        <v>817</v>
      </c>
      <c r="M46" s="165" t="s">
        <v>883</v>
      </c>
      <c r="N46" s="204"/>
      <c r="O46" s="180"/>
      <c r="P46" s="180"/>
      <c r="Q46" s="180"/>
      <c r="R46" s="173" t="s">
        <v>892</v>
      </c>
      <c r="S46" s="165" t="str">
        <f>TEXT(T46-TIME(0, 5, 0), "HH:MM")</f>
        <v>09:15</v>
      </c>
      <c r="T46" s="165" t="str">
        <f>TEXT(VLOOKUP(C46, '10.30_일반경영'!$J$6:$N$90, 5, FALSE), "HH:MM")</f>
        <v>09:20</v>
      </c>
      <c r="U46" s="165" t="str">
        <f t="shared" si="11"/>
        <v>09:35</v>
      </c>
      <c r="V46" s="165" t="str">
        <f t="shared" si="12"/>
        <v>09:40</v>
      </c>
      <c r="W46" s="174" t="s">
        <v>980</v>
      </c>
      <c r="X46" s="208" t="str">
        <f t="shared" si="13"/>
        <v>09:40</v>
      </c>
      <c r="Y46" s="166" t="str">
        <f>TEXT(VLOOKUP(C46, '10.30_일반경영'!$K$5:$N$94, 4, FALSE), "HH:MM")</f>
        <v>09:40</v>
      </c>
      <c r="Z46" s="166" t="str">
        <f t="shared" si="14"/>
        <v>09:55</v>
      </c>
      <c r="AA46" s="193" t="s">
        <v>981</v>
      </c>
      <c r="AB46" s="208" t="s">
        <v>902</v>
      </c>
      <c r="AC46" s="164" t="s">
        <v>903</v>
      </c>
      <c r="AD46" s="164" t="s">
        <v>904</v>
      </c>
      <c r="AE46" s="167" t="str">
        <f>TEXT(VLOOKUP(A46, '10.30_일반경영'!$M$5:$N$95, 2, FALSE), "HH:MM")</f>
        <v>10:35</v>
      </c>
      <c r="AF46" s="188" t="str">
        <f t="shared" si="15"/>
        <v>10:40</v>
      </c>
      <c r="AG46" s="168" t="str" cm="1">
        <f t="array" ref="AG46">TEXT(MAX(VALUE(X46:Z46), VALUE(AB46:AF46)), "HH:MM")</f>
        <v>10:40</v>
      </c>
      <c r="AH46" s="159" t="s">
        <v>609</v>
      </c>
      <c r="AI46" s="151" t="s">
        <v>825</v>
      </c>
      <c r="AJ46" s="160">
        <v>80000</v>
      </c>
    </row>
    <row r="47" spans="1:36" s="154" customFormat="1" ht="45" customHeight="1">
      <c r="A47" s="177" t="s">
        <v>725</v>
      </c>
      <c r="B47" s="177" t="s">
        <v>43</v>
      </c>
      <c r="C47" s="169" t="s">
        <v>725</v>
      </c>
      <c r="D47" s="178" t="s">
        <v>180</v>
      </c>
      <c r="E47" s="178"/>
      <c r="F47" s="178" t="s">
        <v>182</v>
      </c>
      <c r="G47" s="178" t="s">
        <v>183</v>
      </c>
      <c r="H47" s="165" t="s">
        <v>566</v>
      </c>
      <c r="I47" s="179" t="s">
        <v>554</v>
      </c>
      <c r="J47" s="179"/>
      <c r="K47" s="178"/>
      <c r="L47" s="178" t="s">
        <v>816</v>
      </c>
      <c r="M47" s="165" t="s">
        <v>883</v>
      </c>
      <c r="N47" s="205" t="s">
        <v>978</v>
      </c>
      <c r="O47" s="187" t="str">
        <f t="shared" ref="O47:Q48" si="17">AB47</f>
        <v>09:20</v>
      </c>
      <c r="P47" s="187" t="str">
        <f t="shared" si="17"/>
        <v>09:25</v>
      </c>
      <c r="Q47" s="187" t="str">
        <f t="shared" si="17"/>
        <v>09:45</v>
      </c>
      <c r="R47" s="181" t="s">
        <v>893</v>
      </c>
      <c r="S47" s="187" t="str">
        <f>Q47</f>
        <v>09:45</v>
      </c>
      <c r="T47" s="168" t="str">
        <f>TEXT(VLOOKUP(C47, '10.30_일반경영'!$E$6:$N$99, 10, FALSE), "HH:MM")</f>
        <v>10:00</v>
      </c>
      <c r="U47" s="183" t="str">
        <f t="shared" si="11"/>
        <v>10:15</v>
      </c>
      <c r="V47" s="183" t="str">
        <f t="shared" si="12"/>
        <v>10:20</v>
      </c>
      <c r="W47" s="184" t="s">
        <v>979</v>
      </c>
      <c r="X47" s="207" t="str">
        <f t="shared" si="13"/>
        <v>10:20</v>
      </c>
      <c r="Y47" s="185" t="str">
        <f>TEXT(VLOOKUP(C47, '10.30_일반경영'!$F$6:$N$105, 9, FALSE), "HH:MM")</f>
        <v>10:20</v>
      </c>
      <c r="Z47" s="185" t="str">
        <f t="shared" si="14"/>
        <v>10:35</v>
      </c>
      <c r="AA47" s="189"/>
      <c r="AB47" s="190" t="s">
        <v>907</v>
      </c>
      <c r="AC47" s="191" t="s">
        <v>908</v>
      </c>
      <c r="AD47" s="191" t="s">
        <v>909</v>
      </c>
      <c r="AE47" s="167" t="str">
        <f>TEXT(VLOOKUP(A47, '10.30_일반경영'!$H$5:$N$110, 7, FALSE), "HH:MM")</f>
        <v>10:40</v>
      </c>
      <c r="AF47" s="188" t="str">
        <f t="shared" si="15"/>
        <v>10:45</v>
      </c>
      <c r="AG47" s="168" t="str" cm="1">
        <f t="array" ref="AG47">TEXT(MAX(VALUE(X47:AF47)), "HH:MM")</f>
        <v>10:45</v>
      </c>
      <c r="AH47" s="159" t="s">
        <v>607</v>
      </c>
      <c r="AI47" s="151" t="s">
        <v>39</v>
      </c>
      <c r="AJ47" s="160">
        <v>50000</v>
      </c>
    </row>
    <row r="48" spans="1:36" s="154" customFormat="1" ht="45" customHeight="1">
      <c r="A48" s="195" t="s">
        <v>729</v>
      </c>
      <c r="B48" s="195" t="s">
        <v>48</v>
      </c>
      <c r="C48" s="169" t="s">
        <v>729</v>
      </c>
      <c r="D48" s="178" t="s">
        <v>364</v>
      </c>
      <c r="E48" s="197"/>
      <c r="F48" s="178" t="s">
        <v>366</v>
      </c>
      <c r="G48" s="178" t="s">
        <v>367</v>
      </c>
      <c r="H48" s="198" t="s">
        <v>566</v>
      </c>
      <c r="I48" s="199" t="s">
        <v>554</v>
      </c>
      <c r="J48" s="199" t="s">
        <v>1061</v>
      </c>
      <c r="K48" s="178"/>
      <c r="L48" s="178" t="s">
        <v>817</v>
      </c>
      <c r="M48" s="165" t="s">
        <v>883</v>
      </c>
      <c r="N48" s="175" t="s">
        <v>981</v>
      </c>
      <c r="O48" s="194" t="str">
        <f t="shared" si="17"/>
        <v>09:20</v>
      </c>
      <c r="P48" s="194" t="str">
        <f t="shared" si="17"/>
        <v>09:25</v>
      </c>
      <c r="Q48" s="194" t="str">
        <f t="shared" si="17"/>
        <v>09:45</v>
      </c>
      <c r="R48" s="173" t="s">
        <v>892</v>
      </c>
      <c r="S48" s="194" t="str">
        <f>Q48</f>
        <v>09:45</v>
      </c>
      <c r="T48" s="164" t="str">
        <f>TEXT(VLOOKUP(C48, '10.30_일반경영'!$J$6:$N$90, 5, FALSE), "HH:MM")</f>
        <v>10:00</v>
      </c>
      <c r="U48" s="165" t="str">
        <f t="shared" si="11"/>
        <v>10:15</v>
      </c>
      <c r="V48" s="165" t="str">
        <f t="shared" si="12"/>
        <v>10:20</v>
      </c>
      <c r="W48" s="174" t="s">
        <v>980</v>
      </c>
      <c r="X48" s="208" t="str">
        <f t="shared" si="13"/>
        <v>10:20</v>
      </c>
      <c r="Y48" s="166" t="str">
        <f>TEXT(VLOOKUP(C48, '10.30_일반경영'!$K$5:$N$94, 4, FALSE), "HH:MM")</f>
        <v>10:20</v>
      </c>
      <c r="Z48" s="166" t="str">
        <f t="shared" si="14"/>
        <v>10:35</v>
      </c>
      <c r="AA48" s="189"/>
      <c r="AB48" s="190" t="s">
        <v>907</v>
      </c>
      <c r="AC48" s="191" t="s">
        <v>908</v>
      </c>
      <c r="AD48" s="191" t="s">
        <v>909</v>
      </c>
      <c r="AE48" s="167" t="str">
        <f>TEXT(VLOOKUP(A48, '10.30_일반경영'!$M$5:$N$95, 2, FALSE), "HH:MM")</f>
        <v>10:40</v>
      </c>
      <c r="AF48" s="188" t="str">
        <f t="shared" si="15"/>
        <v>10:45</v>
      </c>
      <c r="AG48" s="168" t="str" cm="1">
        <f t="array" ref="AG48">TEXT(MAX(VALUE(X48:AF48)), "HH:MM")</f>
        <v>10:45</v>
      </c>
      <c r="AH48" s="159" t="s">
        <v>611</v>
      </c>
      <c r="AI48" s="151" t="s">
        <v>821</v>
      </c>
      <c r="AJ48" s="160">
        <v>120000</v>
      </c>
    </row>
    <row r="49" spans="1:36" s="154" customFormat="1" ht="39.950000000000003" customHeight="1">
      <c r="A49" s="177" t="s">
        <v>730</v>
      </c>
      <c r="B49" s="177" t="s">
        <v>43</v>
      </c>
      <c r="C49" s="169" t="s">
        <v>730</v>
      </c>
      <c r="D49" s="178" t="s">
        <v>184</v>
      </c>
      <c r="E49" s="178"/>
      <c r="F49" s="178" t="s">
        <v>186</v>
      </c>
      <c r="G49" s="178" t="s">
        <v>187</v>
      </c>
      <c r="H49" s="165" t="s">
        <v>566</v>
      </c>
      <c r="I49" s="179" t="s">
        <v>556</v>
      </c>
      <c r="J49" s="179"/>
      <c r="K49" s="178"/>
      <c r="L49" s="178" t="s">
        <v>816</v>
      </c>
      <c r="M49" s="165" t="s">
        <v>883</v>
      </c>
      <c r="N49" s="204"/>
      <c r="O49" s="180"/>
      <c r="P49" s="180"/>
      <c r="Q49" s="180"/>
      <c r="R49" s="181" t="s">
        <v>893</v>
      </c>
      <c r="S49" s="183" t="str">
        <f>TEXT(T49-TIME(0, 5, 0), "HH:MM")</f>
        <v>10:15</v>
      </c>
      <c r="T49" s="183" t="str">
        <f>TEXT(VLOOKUP(C49, '10.30_일반경영'!$E$6:$N$99, 10, FALSE), "HH:MM")</f>
        <v>10:20</v>
      </c>
      <c r="U49" s="183" t="str">
        <f t="shared" si="11"/>
        <v>10:35</v>
      </c>
      <c r="V49" s="183" t="str">
        <f t="shared" si="12"/>
        <v>10:40</v>
      </c>
      <c r="W49" s="184" t="s">
        <v>979</v>
      </c>
      <c r="X49" s="207" t="str">
        <f t="shared" si="13"/>
        <v>10:40</v>
      </c>
      <c r="Y49" s="185" t="str">
        <f>TEXT(VLOOKUP(C49, '10.30_일반경영'!$F$6:$N$105, 9, FALSE), "HH:MM")</f>
        <v>10:40</v>
      </c>
      <c r="Z49" s="185" t="str">
        <f t="shared" si="14"/>
        <v>10:55</v>
      </c>
      <c r="AA49" s="186" t="s">
        <v>978</v>
      </c>
      <c r="AB49" s="207" t="s">
        <v>910</v>
      </c>
      <c r="AC49" s="168" t="s">
        <v>911</v>
      </c>
      <c r="AD49" s="168" t="s">
        <v>912</v>
      </c>
      <c r="AE49" s="167" t="str">
        <f>TEXT(VLOOKUP(A49, '10.30_일반경영'!$H$5:$N$110, 7, FALSE), "HH:MM")</f>
        <v>11:25</v>
      </c>
      <c r="AF49" s="188" t="str">
        <f t="shared" si="15"/>
        <v>11:30</v>
      </c>
      <c r="AG49" s="168" t="str" cm="1">
        <f t="array" ref="AG49">TEXT(MAX(VALUE(X49:Z49), VALUE(AB49:AF49)), "HH:MM")</f>
        <v>11:30</v>
      </c>
      <c r="AH49" s="159" t="s">
        <v>612</v>
      </c>
      <c r="AI49" s="151" t="s">
        <v>39</v>
      </c>
      <c r="AJ49" s="160">
        <v>50000</v>
      </c>
    </row>
    <row r="50" spans="1:36" s="154" customFormat="1" ht="39.950000000000003" customHeight="1">
      <c r="A50" s="177" t="s">
        <v>734</v>
      </c>
      <c r="B50" s="177" t="s">
        <v>48</v>
      </c>
      <c r="C50" s="169" t="s">
        <v>734</v>
      </c>
      <c r="D50" s="178" t="s">
        <v>368</v>
      </c>
      <c r="E50" s="178"/>
      <c r="F50" s="178" t="s">
        <v>370</v>
      </c>
      <c r="G50" s="178" t="s">
        <v>371</v>
      </c>
      <c r="H50" s="165" t="s">
        <v>566</v>
      </c>
      <c r="I50" s="179" t="s">
        <v>556</v>
      </c>
      <c r="J50" s="179"/>
      <c r="K50" s="178"/>
      <c r="L50" s="178" t="s">
        <v>817</v>
      </c>
      <c r="M50" s="165" t="s">
        <v>883</v>
      </c>
      <c r="N50" s="204"/>
      <c r="O50" s="180"/>
      <c r="P50" s="180"/>
      <c r="Q50" s="180"/>
      <c r="R50" s="173" t="s">
        <v>892</v>
      </c>
      <c r="S50" s="165" t="str">
        <f>TEXT(T50-TIME(0, 5, 0), "HH:MM")</f>
        <v>10:15</v>
      </c>
      <c r="T50" s="165" t="str">
        <f>TEXT(VLOOKUP(C50, '10.30_일반경영'!$J$6:$N$90, 5, FALSE), "HH:MM")</f>
        <v>10:20</v>
      </c>
      <c r="U50" s="165" t="str">
        <f t="shared" si="11"/>
        <v>10:35</v>
      </c>
      <c r="V50" s="165" t="str">
        <f t="shared" si="12"/>
        <v>10:40</v>
      </c>
      <c r="W50" s="174" t="s">
        <v>980</v>
      </c>
      <c r="X50" s="208" t="str">
        <f t="shared" si="13"/>
        <v>10:40</v>
      </c>
      <c r="Y50" s="166" t="str">
        <f>TEXT(VLOOKUP(C50, '10.30_일반경영'!$K$5:$N$94, 4, FALSE), "HH:MM")</f>
        <v>10:40</v>
      </c>
      <c r="Z50" s="166" t="str">
        <f t="shared" si="14"/>
        <v>10:55</v>
      </c>
      <c r="AA50" s="193" t="s">
        <v>981</v>
      </c>
      <c r="AB50" s="208" t="s">
        <v>910</v>
      </c>
      <c r="AC50" s="164" t="s">
        <v>911</v>
      </c>
      <c r="AD50" s="164" t="s">
        <v>912</v>
      </c>
      <c r="AE50" s="167" t="str">
        <f>TEXT(VLOOKUP(A50, '10.30_일반경영'!$M$5:$N$95, 2, FALSE), "HH:MM")</f>
        <v>11:25</v>
      </c>
      <c r="AF50" s="188" t="str">
        <f t="shared" si="15"/>
        <v>11:30</v>
      </c>
      <c r="AG50" s="168" t="str" cm="1">
        <f t="array" ref="AG50">TEXT(MAX(VALUE(X50:Z50), VALUE(AB50:AF50)), "HH:MM")</f>
        <v>11:30</v>
      </c>
      <c r="AH50" s="159" t="s">
        <v>616</v>
      </c>
      <c r="AI50" s="151" t="s">
        <v>821</v>
      </c>
      <c r="AJ50" s="160">
        <v>120000</v>
      </c>
    </row>
    <row r="51" spans="1:36" s="154" customFormat="1" ht="39.950000000000003" customHeight="1">
      <c r="A51" s="177" t="s">
        <v>731</v>
      </c>
      <c r="B51" s="177" t="s">
        <v>43</v>
      </c>
      <c r="C51" s="169" t="s">
        <v>731</v>
      </c>
      <c r="D51" s="178" t="s">
        <v>188</v>
      </c>
      <c r="E51" s="178"/>
      <c r="F51" s="178" t="s">
        <v>190</v>
      </c>
      <c r="G51" s="178" t="s">
        <v>191</v>
      </c>
      <c r="H51" s="165" t="s">
        <v>566</v>
      </c>
      <c r="I51" s="179" t="s">
        <v>556</v>
      </c>
      <c r="J51" s="179"/>
      <c r="K51" s="178"/>
      <c r="L51" s="178" t="s">
        <v>816</v>
      </c>
      <c r="M51" s="165" t="s">
        <v>883</v>
      </c>
      <c r="N51" s="204"/>
      <c r="O51" s="180"/>
      <c r="P51" s="180"/>
      <c r="Q51" s="180"/>
      <c r="R51" s="181" t="s">
        <v>893</v>
      </c>
      <c r="S51" s="183" t="str">
        <f>TEXT(T51-TIME(0, 5, 0), "HH:MM")</f>
        <v>10:35</v>
      </c>
      <c r="T51" s="183" t="str">
        <f>TEXT(VLOOKUP(C51, '10.30_일반경영'!$E$6:$N$99, 10, FALSE), "HH:MM")</f>
        <v>10:40</v>
      </c>
      <c r="U51" s="183" t="str">
        <f t="shared" si="11"/>
        <v>10:55</v>
      </c>
      <c r="V51" s="183" t="str">
        <f t="shared" si="12"/>
        <v>11:00</v>
      </c>
      <c r="W51" s="184" t="s">
        <v>979</v>
      </c>
      <c r="X51" s="207" t="str">
        <f t="shared" si="13"/>
        <v>11:00</v>
      </c>
      <c r="Y51" s="185" t="str">
        <f>TEXT(VLOOKUP(C51, '10.30_일반경영'!$F$6:$N$105, 9, FALSE), "HH:MM")</f>
        <v>11:00</v>
      </c>
      <c r="Z51" s="185" t="str">
        <f t="shared" si="14"/>
        <v>11:15</v>
      </c>
      <c r="AA51" s="186" t="s">
        <v>978</v>
      </c>
      <c r="AB51" s="207" t="s">
        <v>913</v>
      </c>
      <c r="AC51" s="168" t="s">
        <v>914</v>
      </c>
      <c r="AD51" s="168" t="s">
        <v>915</v>
      </c>
      <c r="AE51" s="167" t="str">
        <f>TEXT(VLOOKUP(A51, '10.30_일반경영'!$H$5:$N$110, 7, FALSE), "HH:MM")</f>
        <v>11:50</v>
      </c>
      <c r="AF51" s="188" t="str">
        <f t="shared" si="15"/>
        <v>11:55</v>
      </c>
      <c r="AG51" s="168" t="str" cm="1">
        <f t="array" ref="AG51">TEXT(MAX(VALUE(X51:Z51), VALUE(AB51:AF51)), "HH:MM")</f>
        <v>11:55</v>
      </c>
      <c r="AH51" s="159" t="s">
        <v>613</v>
      </c>
      <c r="AI51" s="151" t="s">
        <v>39</v>
      </c>
      <c r="AJ51" s="160">
        <v>50000</v>
      </c>
    </row>
    <row r="52" spans="1:36" s="154" customFormat="1" ht="39.950000000000003" customHeight="1">
      <c r="A52" s="177" t="s">
        <v>735</v>
      </c>
      <c r="B52" s="177" t="s">
        <v>48</v>
      </c>
      <c r="C52" s="169" t="s">
        <v>735</v>
      </c>
      <c r="D52" s="178" t="s">
        <v>372</v>
      </c>
      <c r="E52" s="178"/>
      <c r="F52" s="178" t="s">
        <v>374</v>
      </c>
      <c r="G52" s="178" t="s">
        <v>375</v>
      </c>
      <c r="H52" s="165" t="s">
        <v>566</v>
      </c>
      <c r="I52" s="179" t="s">
        <v>556</v>
      </c>
      <c r="J52" s="179"/>
      <c r="K52" s="178"/>
      <c r="L52" s="178" t="s">
        <v>817</v>
      </c>
      <c r="M52" s="165" t="s">
        <v>883</v>
      </c>
      <c r="N52" s="204"/>
      <c r="O52" s="180"/>
      <c r="P52" s="180"/>
      <c r="Q52" s="180"/>
      <c r="R52" s="173" t="s">
        <v>892</v>
      </c>
      <c r="S52" s="165" t="str">
        <f>TEXT(T52-TIME(0, 5, 0), "HH:MM")</f>
        <v>10:35</v>
      </c>
      <c r="T52" s="165" t="str">
        <f>TEXT(VLOOKUP(C52, '10.30_일반경영'!$J$6:$N$90, 5, FALSE), "HH:MM")</f>
        <v>10:40</v>
      </c>
      <c r="U52" s="165" t="str">
        <f t="shared" si="11"/>
        <v>10:55</v>
      </c>
      <c r="V52" s="165" t="str">
        <f t="shared" si="12"/>
        <v>11:00</v>
      </c>
      <c r="W52" s="174" t="s">
        <v>980</v>
      </c>
      <c r="X52" s="208" t="str">
        <f t="shared" si="13"/>
        <v>11:00</v>
      </c>
      <c r="Y52" s="166" t="str">
        <f>TEXT(VLOOKUP(C52, '10.30_일반경영'!$K$5:$N$94, 4, FALSE), "HH:MM")</f>
        <v>11:00</v>
      </c>
      <c r="Z52" s="166" t="str">
        <f t="shared" si="14"/>
        <v>11:15</v>
      </c>
      <c r="AA52" s="193" t="s">
        <v>981</v>
      </c>
      <c r="AB52" s="208" t="s">
        <v>913</v>
      </c>
      <c r="AC52" s="164" t="s">
        <v>914</v>
      </c>
      <c r="AD52" s="164" t="s">
        <v>915</v>
      </c>
      <c r="AE52" s="167" t="str">
        <f>TEXT(VLOOKUP(A52, '10.30_일반경영'!$M$5:$N$95, 2, FALSE), "HH:MM")</f>
        <v>11:50</v>
      </c>
      <c r="AF52" s="188" t="str">
        <f t="shared" si="15"/>
        <v>11:55</v>
      </c>
      <c r="AG52" s="168" t="str" cm="1">
        <f t="array" ref="AG52">TEXT(MAX(VALUE(X52:Z52), VALUE(AB52:AF52)), "HH:MM")</f>
        <v>11:55</v>
      </c>
      <c r="AH52" s="159" t="s">
        <v>617</v>
      </c>
      <c r="AI52" s="151" t="s">
        <v>821</v>
      </c>
      <c r="AJ52" s="160">
        <v>120000</v>
      </c>
    </row>
    <row r="53" spans="1:36" s="154" customFormat="1" ht="45" customHeight="1">
      <c r="A53" s="177" t="s">
        <v>733</v>
      </c>
      <c r="B53" s="177" t="s">
        <v>43</v>
      </c>
      <c r="C53" s="169" t="s">
        <v>733</v>
      </c>
      <c r="D53" s="178" t="s">
        <v>196</v>
      </c>
      <c r="E53" s="178"/>
      <c r="F53" s="178" t="s">
        <v>198</v>
      </c>
      <c r="G53" s="178" t="s">
        <v>199</v>
      </c>
      <c r="H53" s="165" t="s">
        <v>566</v>
      </c>
      <c r="I53" s="179" t="s">
        <v>556</v>
      </c>
      <c r="J53" s="179"/>
      <c r="K53" s="178"/>
      <c r="L53" s="178" t="s">
        <v>816</v>
      </c>
      <c r="M53" s="165" t="s">
        <v>883</v>
      </c>
      <c r="N53" s="205" t="s">
        <v>978</v>
      </c>
      <c r="O53" s="187" t="str">
        <f t="shared" ref="O53:Q54" si="18">AB53</f>
        <v>10:35</v>
      </c>
      <c r="P53" s="187" t="str">
        <f t="shared" si="18"/>
        <v>10:40</v>
      </c>
      <c r="Q53" s="187" t="str">
        <f t="shared" si="18"/>
        <v>11:00</v>
      </c>
      <c r="R53" s="181" t="s">
        <v>893</v>
      </c>
      <c r="S53" s="187" t="str">
        <f>Q53</f>
        <v>11:00</v>
      </c>
      <c r="T53" s="168" t="str">
        <f>TEXT(VLOOKUP(C53, '10.30_일반경영'!$E$6:$N$99, 10, FALSE), "HH:MM")</f>
        <v>11:20</v>
      </c>
      <c r="U53" s="183" t="str">
        <f t="shared" si="11"/>
        <v>11:35</v>
      </c>
      <c r="V53" s="183" t="str">
        <f t="shared" si="12"/>
        <v>11:40</v>
      </c>
      <c r="W53" s="184" t="s">
        <v>979</v>
      </c>
      <c r="X53" s="207" t="str">
        <f t="shared" si="13"/>
        <v>11:40</v>
      </c>
      <c r="Y53" s="185" t="str">
        <f>TEXT(VLOOKUP(C53, '10.30_일반경영'!$F$6:$N$105, 9, FALSE), "HH:MM")</f>
        <v>11:40</v>
      </c>
      <c r="Z53" s="185" t="str">
        <f t="shared" si="14"/>
        <v>11:55</v>
      </c>
      <c r="AA53" s="189"/>
      <c r="AB53" s="190" t="s">
        <v>904</v>
      </c>
      <c r="AC53" s="191" t="s">
        <v>919</v>
      </c>
      <c r="AD53" s="191" t="s">
        <v>920</v>
      </c>
      <c r="AE53" s="167" t="str">
        <f>TEXT(VLOOKUP(A53, '10.30_일반경영'!$H$5:$N$110, 7, FALSE), "HH:MM")</f>
        <v>11:55</v>
      </c>
      <c r="AF53" s="188" t="str">
        <f t="shared" si="15"/>
        <v>12:00</v>
      </c>
      <c r="AG53" s="168" t="str" cm="1">
        <f t="array" ref="AG53">TEXT(MAX(VALUE(X53:AF53)), "HH:MM")</f>
        <v>12:00</v>
      </c>
      <c r="AH53" s="159" t="s">
        <v>615</v>
      </c>
      <c r="AI53" s="151" t="s">
        <v>39</v>
      </c>
      <c r="AJ53" s="160">
        <v>50000</v>
      </c>
    </row>
    <row r="54" spans="1:36" s="154" customFormat="1" ht="45" customHeight="1">
      <c r="A54" s="177" t="s">
        <v>737</v>
      </c>
      <c r="B54" s="177" t="s">
        <v>48</v>
      </c>
      <c r="C54" s="169" t="s">
        <v>737</v>
      </c>
      <c r="D54" s="178" t="s">
        <v>380</v>
      </c>
      <c r="E54" s="178"/>
      <c r="F54" s="178" t="s">
        <v>382</v>
      </c>
      <c r="G54" s="178" t="s">
        <v>383</v>
      </c>
      <c r="H54" s="165" t="s">
        <v>566</v>
      </c>
      <c r="I54" s="179" t="s">
        <v>556</v>
      </c>
      <c r="J54" s="179"/>
      <c r="K54" s="178"/>
      <c r="L54" s="178" t="s">
        <v>817</v>
      </c>
      <c r="M54" s="165" t="s">
        <v>883</v>
      </c>
      <c r="N54" s="175" t="s">
        <v>981</v>
      </c>
      <c r="O54" s="194" t="str">
        <f t="shared" si="18"/>
        <v>10:35</v>
      </c>
      <c r="P54" s="194" t="str">
        <f t="shared" si="18"/>
        <v>10:40</v>
      </c>
      <c r="Q54" s="194" t="str">
        <f t="shared" si="18"/>
        <v>11:00</v>
      </c>
      <c r="R54" s="173" t="s">
        <v>892</v>
      </c>
      <c r="S54" s="194" t="str">
        <f>Q54</f>
        <v>11:00</v>
      </c>
      <c r="T54" s="164" t="str">
        <f>TEXT(VLOOKUP(C54, '10.30_일반경영'!$J$6:$N$90, 5, FALSE), "HH:MM")</f>
        <v>11:20</v>
      </c>
      <c r="U54" s="165" t="str">
        <f t="shared" si="11"/>
        <v>11:35</v>
      </c>
      <c r="V54" s="165" t="str">
        <f t="shared" si="12"/>
        <v>11:40</v>
      </c>
      <c r="W54" s="174" t="s">
        <v>980</v>
      </c>
      <c r="X54" s="208" t="str">
        <f t="shared" si="13"/>
        <v>11:40</v>
      </c>
      <c r="Y54" s="166" t="str">
        <f>TEXT(VLOOKUP(C54, '10.30_일반경영'!$K$5:$N$94, 4, FALSE), "HH:MM")</f>
        <v>11:40</v>
      </c>
      <c r="Z54" s="166" t="str">
        <f t="shared" si="14"/>
        <v>11:55</v>
      </c>
      <c r="AA54" s="189"/>
      <c r="AB54" s="190" t="s">
        <v>904</v>
      </c>
      <c r="AC54" s="191" t="s">
        <v>919</v>
      </c>
      <c r="AD54" s="191" t="s">
        <v>920</v>
      </c>
      <c r="AE54" s="167" t="str">
        <f>TEXT(VLOOKUP(A54, '10.30_일반경영'!$M$5:$N$95, 2, FALSE), "HH:MM")</f>
        <v>11:55</v>
      </c>
      <c r="AF54" s="188" t="str">
        <f t="shared" si="15"/>
        <v>12:00</v>
      </c>
      <c r="AG54" s="168" t="str" cm="1">
        <f t="array" ref="AG54">TEXT(MAX(VALUE(X54:AF54)), "HH:MM")</f>
        <v>12:00</v>
      </c>
      <c r="AH54" s="159" t="s">
        <v>619</v>
      </c>
      <c r="AI54" s="151" t="s">
        <v>823</v>
      </c>
      <c r="AJ54" s="160">
        <v>150000</v>
      </c>
    </row>
    <row r="55" spans="1:36" s="154" customFormat="1" ht="45" customHeight="1">
      <c r="A55" s="177" t="s">
        <v>732</v>
      </c>
      <c r="B55" s="177" t="s">
        <v>43</v>
      </c>
      <c r="C55" s="169" t="s">
        <v>732</v>
      </c>
      <c r="D55" s="178" t="s">
        <v>192</v>
      </c>
      <c r="E55" s="178"/>
      <c r="F55" s="178" t="s">
        <v>194</v>
      </c>
      <c r="G55" s="178" t="s">
        <v>195</v>
      </c>
      <c r="H55" s="165" t="s">
        <v>566</v>
      </c>
      <c r="I55" s="179" t="s">
        <v>556</v>
      </c>
      <c r="J55" s="179"/>
      <c r="K55" s="178"/>
      <c r="L55" s="178" t="s">
        <v>816</v>
      </c>
      <c r="M55" s="165" t="s">
        <v>883</v>
      </c>
      <c r="N55" s="204"/>
      <c r="O55" s="180"/>
      <c r="P55" s="180"/>
      <c r="Q55" s="180"/>
      <c r="R55" s="181" t="s">
        <v>893</v>
      </c>
      <c r="S55" s="183" t="str">
        <f>TEXT(T55-TIME(0, 5, 0), "HH:MM")</f>
        <v>10:55</v>
      </c>
      <c r="T55" s="183" t="str">
        <f>TEXT(VLOOKUP(C55, '10.30_일반경영'!$E$6:$N$99, 10, FALSE), "HH:MM")</f>
        <v>11:00</v>
      </c>
      <c r="U55" s="183" t="str">
        <f t="shared" si="11"/>
        <v>11:15</v>
      </c>
      <c r="V55" s="183" t="str">
        <f t="shared" si="12"/>
        <v>11:20</v>
      </c>
      <c r="W55" s="184" t="s">
        <v>979</v>
      </c>
      <c r="X55" s="207" t="str">
        <f t="shared" si="13"/>
        <v>11:20</v>
      </c>
      <c r="Y55" s="185" t="str">
        <f>TEXT(VLOOKUP(C55, '10.30_일반경영'!$F$6:$N$105, 9, FALSE), "HH:MM")</f>
        <v>11:20</v>
      </c>
      <c r="Z55" s="185" t="str">
        <f t="shared" si="14"/>
        <v>11:35</v>
      </c>
      <c r="AA55" s="186" t="s">
        <v>978</v>
      </c>
      <c r="AB55" s="207" t="s">
        <v>916</v>
      </c>
      <c r="AC55" s="168" t="s">
        <v>917</v>
      </c>
      <c r="AD55" s="168" t="s">
        <v>918</v>
      </c>
      <c r="AE55" s="167" t="str">
        <f>TEXT(VLOOKUP(A55, '10.30_일반경영'!$H$5:$N$110, 7, FALSE), "HH:MM")</f>
        <v>12:15</v>
      </c>
      <c r="AF55" s="188" t="str">
        <f t="shared" si="15"/>
        <v>12:20</v>
      </c>
      <c r="AG55" s="168" t="str" cm="1">
        <f t="array" ref="AG55">TEXT(MAX(VALUE(X55:Z55), VALUE(AB55:AF55)), "HH:MM")</f>
        <v>12:20</v>
      </c>
      <c r="AH55" s="159" t="s">
        <v>614</v>
      </c>
      <c r="AI55" s="151" t="s">
        <v>39</v>
      </c>
      <c r="AJ55" s="160">
        <v>50000</v>
      </c>
    </row>
    <row r="56" spans="1:36" s="154" customFormat="1" ht="45" customHeight="1">
      <c r="A56" s="177" t="s">
        <v>736</v>
      </c>
      <c r="B56" s="177" t="s">
        <v>48</v>
      </c>
      <c r="C56" s="169" t="s">
        <v>736</v>
      </c>
      <c r="D56" s="178" t="s">
        <v>376</v>
      </c>
      <c r="E56" s="178"/>
      <c r="F56" s="178" t="s">
        <v>378</v>
      </c>
      <c r="G56" s="178" t="s">
        <v>379</v>
      </c>
      <c r="H56" s="165" t="s">
        <v>566</v>
      </c>
      <c r="I56" s="179" t="s">
        <v>556</v>
      </c>
      <c r="J56" s="179"/>
      <c r="K56" s="178"/>
      <c r="L56" s="178" t="s">
        <v>817</v>
      </c>
      <c r="M56" s="165" t="s">
        <v>883</v>
      </c>
      <c r="N56" s="204"/>
      <c r="O56" s="180"/>
      <c r="P56" s="180"/>
      <c r="Q56" s="180"/>
      <c r="R56" s="173" t="s">
        <v>892</v>
      </c>
      <c r="S56" s="165" t="str">
        <f>TEXT(T56-TIME(0, 5, 0), "HH:MM")</f>
        <v>10:55</v>
      </c>
      <c r="T56" s="165" t="str">
        <f>TEXT(VLOOKUP(C56, '10.30_일반경영'!$J$6:$N$90, 5, FALSE), "HH:MM")</f>
        <v>11:00</v>
      </c>
      <c r="U56" s="165" t="str">
        <f t="shared" si="11"/>
        <v>11:15</v>
      </c>
      <c r="V56" s="165" t="str">
        <f t="shared" si="12"/>
        <v>11:20</v>
      </c>
      <c r="W56" s="174" t="s">
        <v>980</v>
      </c>
      <c r="X56" s="208" t="str">
        <f t="shared" si="13"/>
        <v>11:20</v>
      </c>
      <c r="Y56" s="166" t="str">
        <f>TEXT(VLOOKUP(C56, '10.30_일반경영'!$K$5:$N$94, 4, FALSE), "HH:MM")</f>
        <v>11:20</v>
      </c>
      <c r="Z56" s="166" t="str">
        <f t="shared" si="14"/>
        <v>11:35</v>
      </c>
      <c r="AA56" s="193" t="s">
        <v>981</v>
      </c>
      <c r="AB56" s="208" t="s">
        <v>916</v>
      </c>
      <c r="AC56" s="164" t="s">
        <v>917</v>
      </c>
      <c r="AD56" s="164" t="s">
        <v>918</v>
      </c>
      <c r="AE56" s="167" t="str">
        <f>TEXT(VLOOKUP(A56, '10.30_일반경영'!$M$5:$N$95, 2, FALSE), "HH:MM")</f>
        <v>12:15</v>
      </c>
      <c r="AF56" s="188" t="str">
        <f t="shared" si="15"/>
        <v>12:20</v>
      </c>
      <c r="AG56" s="168" t="str" cm="1">
        <f t="array" ref="AG56">TEXT(MAX(VALUE(X56:Z56), VALUE(AB56:AF56)), "HH:MM")</f>
        <v>12:20</v>
      </c>
      <c r="AH56" s="159" t="s">
        <v>618</v>
      </c>
      <c r="AI56" s="151" t="s">
        <v>822</v>
      </c>
      <c r="AJ56" s="160">
        <v>120000</v>
      </c>
    </row>
    <row r="57" spans="1:36" s="154" customFormat="1" ht="39.950000000000003" customHeight="1">
      <c r="A57" s="177" t="s">
        <v>738</v>
      </c>
      <c r="B57" s="177" t="s">
        <v>43</v>
      </c>
      <c r="C57" s="169" t="s">
        <v>738</v>
      </c>
      <c r="D57" s="178" t="s">
        <v>200</v>
      </c>
      <c r="E57" s="178"/>
      <c r="F57" s="178" t="s">
        <v>202</v>
      </c>
      <c r="G57" s="178" t="s">
        <v>203</v>
      </c>
      <c r="H57" s="165" t="s">
        <v>566</v>
      </c>
      <c r="I57" s="179" t="s">
        <v>560</v>
      </c>
      <c r="J57" s="179"/>
      <c r="K57" s="178"/>
      <c r="L57" s="178" t="s">
        <v>816</v>
      </c>
      <c r="M57" s="166" t="s">
        <v>884</v>
      </c>
      <c r="N57" s="204"/>
      <c r="O57" s="180"/>
      <c r="P57" s="180"/>
      <c r="Q57" s="180"/>
      <c r="R57" s="181" t="s">
        <v>893</v>
      </c>
      <c r="S57" s="183" t="str">
        <f>TEXT(T57-TIME(0, 5, 0), "HH:MM")</f>
        <v>13:05</v>
      </c>
      <c r="T57" s="183" t="str">
        <f>TEXT(VLOOKUP(C57, '10.30_일반경영'!$E$6:$N$99, 10, FALSE), "HH:MM")</f>
        <v>13:10</v>
      </c>
      <c r="U57" s="183" t="str">
        <f t="shared" si="11"/>
        <v>13:25</v>
      </c>
      <c r="V57" s="183" t="str">
        <f t="shared" si="12"/>
        <v>13:30</v>
      </c>
      <c r="W57" s="184" t="s">
        <v>979</v>
      </c>
      <c r="X57" s="207" t="str">
        <f t="shared" si="13"/>
        <v>13:30</v>
      </c>
      <c r="Y57" s="185" t="str">
        <f>TEXT(VLOOKUP(C57, '10.30_일반경영'!$F$6:$N$105, 9, FALSE), "HH:MM")</f>
        <v>13:30</v>
      </c>
      <c r="Z57" s="185" t="str">
        <f t="shared" si="14"/>
        <v>13:45</v>
      </c>
      <c r="AA57" s="186" t="s">
        <v>978</v>
      </c>
      <c r="AB57" s="207" t="s">
        <v>921</v>
      </c>
      <c r="AC57" s="168" t="s">
        <v>922</v>
      </c>
      <c r="AD57" s="168" t="s">
        <v>923</v>
      </c>
      <c r="AE57" s="167" t="str">
        <f>TEXT(VLOOKUP(A57, '10.30_일반경영'!$H$5:$N$110, 7, FALSE), "HH:MM")</f>
        <v>14:20</v>
      </c>
      <c r="AF57" s="188" t="str">
        <f t="shared" si="15"/>
        <v>14:25</v>
      </c>
      <c r="AG57" s="168" t="str" cm="1">
        <f t="array" ref="AG57">TEXT(MAX(VALUE(X57:Z57), VALUE(AB57:AF57)), "HH:MM")</f>
        <v>14:25</v>
      </c>
      <c r="AH57" s="159" t="s">
        <v>620</v>
      </c>
      <c r="AI57" s="151" t="s">
        <v>39</v>
      </c>
      <c r="AJ57" s="160">
        <v>50000</v>
      </c>
    </row>
    <row r="58" spans="1:36" s="154" customFormat="1" ht="39.950000000000003" customHeight="1">
      <c r="A58" s="177" t="s">
        <v>742</v>
      </c>
      <c r="B58" s="177" t="s">
        <v>48</v>
      </c>
      <c r="C58" s="177" t="s">
        <v>742</v>
      </c>
      <c r="D58" s="178" t="s">
        <v>384</v>
      </c>
      <c r="E58" s="178"/>
      <c r="F58" s="178" t="s">
        <v>386</v>
      </c>
      <c r="G58" s="178" t="s">
        <v>387</v>
      </c>
      <c r="H58" s="165" t="s">
        <v>566</v>
      </c>
      <c r="I58" s="179" t="s">
        <v>560</v>
      </c>
      <c r="J58" s="179"/>
      <c r="K58" s="178"/>
      <c r="L58" s="178" t="s">
        <v>817</v>
      </c>
      <c r="M58" s="166" t="s">
        <v>884</v>
      </c>
      <c r="N58" s="204"/>
      <c r="O58" s="180"/>
      <c r="P58" s="180"/>
      <c r="Q58" s="180"/>
      <c r="R58" s="173" t="s">
        <v>892</v>
      </c>
      <c r="S58" s="165" t="str">
        <f>TEXT(T58-TIME(0, 5, 0), "HH:MM")</f>
        <v>13:05</v>
      </c>
      <c r="T58" s="165" t="str">
        <f>TEXT(VLOOKUP(C58, '10.30_일반경영'!$J$6:$N$90, 5, FALSE), "HH:MM")</f>
        <v>13:10</v>
      </c>
      <c r="U58" s="165" t="str">
        <f t="shared" si="11"/>
        <v>13:25</v>
      </c>
      <c r="V58" s="165" t="str">
        <f t="shared" si="12"/>
        <v>13:30</v>
      </c>
      <c r="W58" s="174" t="s">
        <v>980</v>
      </c>
      <c r="X58" s="208" t="str">
        <f t="shared" si="13"/>
        <v>13:30</v>
      </c>
      <c r="Y58" s="166" t="str">
        <f>TEXT(VLOOKUP(C58, '10.30_일반경영'!$K$5:$N$94, 4, FALSE), "HH:MM")</f>
        <v>13:30</v>
      </c>
      <c r="Z58" s="166" t="str">
        <f t="shared" si="14"/>
        <v>13:45</v>
      </c>
      <c r="AA58" s="193" t="s">
        <v>981</v>
      </c>
      <c r="AB58" s="208" t="s">
        <v>921</v>
      </c>
      <c r="AC58" s="164" t="s">
        <v>922</v>
      </c>
      <c r="AD58" s="164" t="s">
        <v>923</v>
      </c>
      <c r="AE58" s="167" t="str">
        <f>TEXT(VLOOKUP(A58, '10.30_일반경영'!$M$5:$N$95, 2, FALSE), "HH:MM")</f>
        <v>14:20</v>
      </c>
      <c r="AF58" s="188" t="str">
        <f t="shared" si="15"/>
        <v>14:25</v>
      </c>
      <c r="AG58" s="168" t="str" cm="1">
        <f t="array" ref="AG58">TEXT(MAX(VALUE(X58:Z58), VALUE(AB58:AF58)), "HH:MM")</f>
        <v>14:25</v>
      </c>
      <c r="AH58" s="161" t="s">
        <v>624</v>
      </c>
      <c r="AI58" s="151" t="s">
        <v>41</v>
      </c>
      <c r="AJ58" s="160">
        <v>150000</v>
      </c>
    </row>
    <row r="59" spans="1:36" s="154" customFormat="1" ht="39.950000000000003" customHeight="1">
      <c r="A59" s="177" t="s">
        <v>740</v>
      </c>
      <c r="B59" s="177" t="s">
        <v>43</v>
      </c>
      <c r="C59" s="169" t="s">
        <v>740</v>
      </c>
      <c r="D59" s="178" t="s">
        <v>208</v>
      </c>
      <c r="E59" s="178"/>
      <c r="F59" s="178" t="s">
        <v>210</v>
      </c>
      <c r="G59" s="178" t="s">
        <v>211</v>
      </c>
      <c r="H59" s="165" t="s">
        <v>566</v>
      </c>
      <c r="I59" s="179" t="s">
        <v>560</v>
      </c>
      <c r="J59" s="179"/>
      <c r="K59" s="178"/>
      <c r="L59" s="178" t="s">
        <v>816</v>
      </c>
      <c r="M59" s="166" t="s">
        <v>884</v>
      </c>
      <c r="N59" s="205" t="s">
        <v>978</v>
      </c>
      <c r="O59" s="187" t="str">
        <f t="shared" ref="O59:Q60" si="19">AB59</f>
        <v>13:05</v>
      </c>
      <c r="P59" s="187" t="str">
        <f t="shared" si="19"/>
        <v>13:10</v>
      </c>
      <c r="Q59" s="187" t="str">
        <f t="shared" si="19"/>
        <v>13:30</v>
      </c>
      <c r="R59" s="181" t="s">
        <v>893</v>
      </c>
      <c r="S59" s="187" t="str">
        <f>Q59</f>
        <v>13:30</v>
      </c>
      <c r="T59" s="168" t="str">
        <f>TEXT(VLOOKUP(C59, '10.30_일반경영'!$E$6:$N$99, 10, FALSE), "HH:MM")</f>
        <v>13:50</v>
      </c>
      <c r="U59" s="183" t="str">
        <f t="shared" si="11"/>
        <v>14:05</v>
      </c>
      <c r="V59" s="183" t="str">
        <f t="shared" si="12"/>
        <v>14:10</v>
      </c>
      <c r="W59" s="184" t="s">
        <v>979</v>
      </c>
      <c r="X59" s="207" t="str">
        <f t="shared" si="13"/>
        <v>14:10</v>
      </c>
      <c r="Y59" s="185" t="str">
        <f>TEXT(VLOOKUP(C59, '10.30_일반경영'!$F$6:$N$105, 9, FALSE), "HH:MM")</f>
        <v>14:10</v>
      </c>
      <c r="Z59" s="185" t="str">
        <f t="shared" si="14"/>
        <v>14:25</v>
      </c>
      <c r="AA59" s="189"/>
      <c r="AB59" s="190" t="s">
        <v>927</v>
      </c>
      <c r="AC59" s="191" t="s">
        <v>928</v>
      </c>
      <c r="AD59" s="191" t="s">
        <v>929</v>
      </c>
      <c r="AE59" s="167" t="str">
        <f>TEXT(VLOOKUP(A59, '10.30_일반경영'!$H$5:$N$110, 7, FALSE), "HH:MM")</f>
        <v>14:25</v>
      </c>
      <c r="AF59" s="188" t="str">
        <f t="shared" si="15"/>
        <v>14:30</v>
      </c>
      <c r="AG59" s="168" t="str" cm="1">
        <f t="array" ref="AG59">TEXT(MAX(VALUE(X59:AF59)), "HH:MM")</f>
        <v>14:30</v>
      </c>
      <c r="AH59" s="161" t="s">
        <v>622</v>
      </c>
      <c r="AI59" s="151" t="s">
        <v>39</v>
      </c>
      <c r="AJ59" s="160">
        <v>50000</v>
      </c>
    </row>
    <row r="60" spans="1:36" s="154" customFormat="1" ht="39.950000000000003" customHeight="1">
      <c r="A60" s="177" t="s">
        <v>744</v>
      </c>
      <c r="B60" s="177" t="s">
        <v>48</v>
      </c>
      <c r="C60" s="177" t="s">
        <v>744</v>
      </c>
      <c r="D60" s="178" t="s">
        <v>392</v>
      </c>
      <c r="E60" s="178"/>
      <c r="F60" s="178" t="s">
        <v>394</v>
      </c>
      <c r="G60" s="178" t="s">
        <v>395</v>
      </c>
      <c r="H60" s="165" t="s">
        <v>566</v>
      </c>
      <c r="I60" s="179" t="s">
        <v>560</v>
      </c>
      <c r="J60" s="179"/>
      <c r="K60" s="178"/>
      <c r="L60" s="178" t="s">
        <v>817</v>
      </c>
      <c r="M60" s="166" t="s">
        <v>884</v>
      </c>
      <c r="N60" s="175" t="s">
        <v>981</v>
      </c>
      <c r="O60" s="194" t="str">
        <f t="shared" si="19"/>
        <v>13:05</v>
      </c>
      <c r="P60" s="194" t="str">
        <f t="shared" si="19"/>
        <v>13:10</v>
      </c>
      <c r="Q60" s="194" t="str">
        <f t="shared" si="19"/>
        <v>13:30</v>
      </c>
      <c r="R60" s="173" t="s">
        <v>892</v>
      </c>
      <c r="S60" s="194" t="str">
        <f>Q60</f>
        <v>13:30</v>
      </c>
      <c r="T60" s="164" t="str">
        <f>TEXT(VLOOKUP(C60, '10.30_일반경영'!$J$6:$N$90, 5, FALSE), "HH:MM")</f>
        <v>13:50</v>
      </c>
      <c r="U60" s="165" t="str">
        <f t="shared" si="11"/>
        <v>14:05</v>
      </c>
      <c r="V60" s="165" t="str">
        <f t="shared" si="12"/>
        <v>14:10</v>
      </c>
      <c r="W60" s="174" t="s">
        <v>980</v>
      </c>
      <c r="X60" s="208" t="str">
        <f t="shared" si="13"/>
        <v>14:10</v>
      </c>
      <c r="Y60" s="166" t="str">
        <f>TEXT(VLOOKUP(C60, '10.30_일반경영'!$K$5:$N$94, 4, FALSE), "HH:MM")</f>
        <v>14:10</v>
      </c>
      <c r="Z60" s="166" t="str">
        <f t="shared" si="14"/>
        <v>14:25</v>
      </c>
      <c r="AA60" s="189"/>
      <c r="AB60" s="190" t="s">
        <v>927</v>
      </c>
      <c r="AC60" s="191" t="s">
        <v>928</v>
      </c>
      <c r="AD60" s="191" t="s">
        <v>929</v>
      </c>
      <c r="AE60" s="167" t="str">
        <f>TEXT(VLOOKUP(A60, '10.30_일반경영'!$M$5:$N$95, 2, FALSE), "HH:MM")</f>
        <v>14:25</v>
      </c>
      <c r="AF60" s="188" t="str">
        <f t="shared" si="15"/>
        <v>14:30</v>
      </c>
      <c r="AG60" s="168" t="str" cm="1">
        <f t="array" ref="AG60">TEXT(MAX(VALUE(X60:AF60)), "HH:MM")</f>
        <v>14:30</v>
      </c>
      <c r="AH60" s="159" t="s">
        <v>626</v>
      </c>
      <c r="AI60" s="151" t="s">
        <v>41</v>
      </c>
      <c r="AJ60" s="160">
        <v>150000</v>
      </c>
    </row>
    <row r="61" spans="1:36" s="154" customFormat="1" ht="39.950000000000003" customHeight="1">
      <c r="A61" s="177" t="s">
        <v>739</v>
      </c>
      <c r="B61" s="177" t="s">
        <v>43</v>
      </c>
      <c r="C61" s="169" t="s">
        <v>739</v>
      </c>
      <c r="D61" s="178" t="s">
        <v>204</v>
      </c>
      <c r="E61" s="178"/>
      <c r="F61" s="178" t="s">
        <v>206</v>
      </c>
      <c r="G61" s="178" t="s">
        <v>207</v>
      </c>
      <c r="H61" s="165" t="s">
        <v>566</v>
      </c>
      <c r="I61" s="179" t="s">
        <v>560</v>
      </c>
      <c r="J61" s="179"/>
      <c r="K61" s="178"/>
      <c r="L61" s="178" t="s">
        <v>816</v>
      </c>
      <c r="M61" s="166" t="s">
        <v>884</v>
      </c>
      <c r="N61" s="204"/>
      <c r="O61" s="180"/>
      <c r="P61" s="180"/>
      <c r="Q61" s="180"/>
      <c r="R61" s="181" t="s">
        <v>893</v>
      </c>
      <c r="S61" s="183" t="str">
        <f>TEXT(T61-TIME(0, 5, 0), "HH:MM")</f>
        <v>13:25</v>
      </c>
      <c r="T61" s="183" t="str">
        <f>TEXT(VLOOKUP(C61, '10.30_일반경영'!$E$6:$N$99, 10, FALSE), "HH:MM")</f>
        <v>13:30</v>
      </c>
      <c r="U61" s="183" t="str">
        <f t="shared" si="11"/>
        <v>13:45</v>
      </c>
      <c r="V61" s="183" t="str">
        <f t="shared" si="12"/>
        <v>13:50</v>
      </c>
      <c r="W61" s="184" t="s">
        <v>979</v>
      </c>
      <c r="X61" s="207" t="str">
        <f t="shared" si="13"/>
        <v>13:50</v>
      </c>
      <c r="Y61" s="185" t="str">
        <f>TEXT(VLOOKUP(C61, '10.30_일반경영'!$F$6:$N$105, 9, FALSE), "HH:MM")</f>
        <v>13:50</v>
      </c>
      <c r="Z61" s="185" t="str">
        <f t="shared" si="14"/>
        <v>14:05</v>
      </c>
      <c r="AA61" s="186" t="s">
        <v>978</v>
      </c>
      <c r="AB61" s="207" t="s">
        <v>924</v>
      </c>
      <c r="AC61" s="168" t="s">
        <v>925</v>
      </c>
      <c r="AD61" s="168" t="s">
        <v>926</v>
      </c>
      <c r="AE61" s="167" t="str">
        <f>TEXT(VLOOKUP(A61, '10.30_일반경영'!$H$5:$N$110, 7, FALSE), "HH:MM")</f>
        <v>14:45</v>
      </c>
      <c r="AF61" s="188" t="str">
        <f t="shared" si="15"/>
        <v>14:50</v>
      </c>
      <c r="AG61" s="168" t="str" cm="1">
        <f t="array" ref="AG61">TEXT(MAX(VALUE(X61:Z61), VALUE(AB61:AF61)), "HH:MM")</f>
        <v>14:50</v>
      </c>
      <c r="AH61" s="159" t="s">
        <v>621</v>
      </c>
      <c r="AI61" s="151" t="s">
        <v>39</v>
      </c>
      <c r="AJ61" s="160">
        <v>50000</v>
      </c>
    </row>
    <row r="62" spans="1:36" s="154" customFormat="1" ht="39.950000000000003" customHeight="1">
      <c r="A62" s="195" t="s">
        <v>743</v>
      </c>
      <c r="B62" s="195" t="s">
        <v>48</v>
      </c>
      <c r="C62" s="177" t="s">
        <v>743</v>
      </c>
      <c r="D62" s="178" t="s">
        <v>388</v>
      </c>
      <c r="E62" s="197"/>
      <c r="F62" s="178" t="s">
        <v>390</v>
      </c>
      <c r="G62" s="178" t="s">
        <v>391</v>
      </c>
      <c r="H62" s="198" t="s">
        <v>566</v>
      </c>
      <c r="I62" s="199" t="s">
        <v>560</v>
      </c>
      <c r="J62" s="199" t="s">
        <v>1061</v>
      </c>
      <c r="K62" s="178"/>
      <c r="L62" s="178" t="s">
        <v>817</v>
      </c>
      <c r="M62" s="166" t="s">
        <v>884</v>
      </c>
      <c r="N62" s="204"/>
      <c r="O62" s="180"/>
      <c r="P62" s="180"/>
      <c r="Q62" s="180"/>
      <c r="R62" s="173" t="s">
        <v>892</v>
      </c>
      <c r="S62" s="165" t="str">
        <f>TEXT(T62-TIME(0, 5, 0), "HH:MM")</f>
        <v>13:25</v>
      </c>
      <c r="T62" s="165" t="str">
        <f>TEXT(VLOOKUP(C62, '10.30_일반경영'!$J$6:$N$90, 5, FALSE), "HH:MM")</f>
        <v>13:30</v>
      </c>
      <c r="U62" s="165" t="str">
        <f t="shared" si="11"/>
        <v>13:45</v>
      </c>
      <c r="V62" s="165" t="str">
        <f t="shared" si="12"/>
        <v>13:50</v>
      </c>
      <c r="W62" s="174" t="s">
        <v>980</v>
      </c>
      <c r="X62" s="208" t="str">
        <f t="shared" si="13"/>
        <v>13:50</v>
      </c>
      <c r="Y62" s="166" t="str">
        <f>TEXT(VLOOKUP(C62, '10.30_일반경영'!$K$5:$N$94, 4, FALSE), "HH:MM")</f>
        <v>13:50</v>
      </c>
      <c r="Z62" s="166" t="str">
        <f t="shared" si="14"/>
        <v>14:05</v>
      </c>
      <c r="AA62" s="193" t="s">
        <v>981</v>
      </c>
      <c r="AB62" s="208" t="s">
        <v>924</v>
      </c>
      <c r="AC62" s="164" t="s">
        <v>925</v>
      </c>
      <c r="AD62" s="164" t="s">
        <v>926</v>
      </c>
      <c r="AE62" s="167" t="str">
        <f>TEXT(VLOOKUP(A62, '10.30_일반경영'!$M$5:$N$95, 2, FALSE), "HH:MM")</f>
        <v>14:45</v>
      </c>
      <c r="AF62" s="188" t="str">
        <f t="shared" si="15"/>
        <v>14:50</v>
      </c>
      <c r="AG62" s="168" t="str" cm="1">
        <f t="array" ref="AG62">TEXT(MAX(VALUE(X62:Z62), VALUE(AB62:AF62)), "HH:MM")</f>
        <v>14:50</v>
      </c>
      <c r="AH62" s="161" t="s">
        <v>625</v>
      </c>
      <c r="AI62" s="151" t="s">
        <v>41</v>
      </c>
      <c r="AJ62" s="160">
        <v>150000</v>
      </c>
    </row>
    <row r="63" spans="1:36" s="154" customFormat="1" ht="39.950000000000003" customHeight="1">
      <c r="A63" s="177" t="s">
        <v>741</v>
      </c>
      <c r="B63" s="177" t="s">
        <v>43</v>
      </c>
      <c r="C63" s="177" t="s">
        <v>741</v>
      </c>
      <c r="D63" s="178" t="s">
        <v>212</v>
      </c>
      <c r="E63" s="178"/>
      <c r="F63" s="178" t="s">
        <v>214</v>
      </c>
      <c r="G63" s="178" t="s">
        <v>215</v>
      </c>
      <c r="H63" s="165" t="s">
        <v>566</v>
      </c>
      <c r="I63" s="179" t="s">
        <v>560</v>
      </c>
      <c r="J63" s="179"/>
      <c r="K63" s="178"/>
      <c r="L63" s="178" t="s">
        <v>816</v>
      </c>
      <c r="M63" s="166" t="s">
        <v>884</v>
      </c>
      <c r="N63" s="205" t="s">
        <v>978</v>
      </c>
      <c r="O63" s="187" t="str">
        <f t="shared" ref="O63:Q64" si="20">AB63</f>
        <v>13:30</v>
      </c>
      <c r="P63" s="187" t="str">
        <f t="shared" si="20"/>
        <v>13:35</v>
      </c>
      <c r="Q63" s="187" t="str">
        <f t="shared" si="20"/>
        <v>13:55</v>
      </c>
      <c r="R63" s="181" t="s">
        <v>893</v>
      </c>
      <c r="S63" s="187" t="str">
        <f>Q63</f>
        <v>13:55</v>
      </c>
      <c r="T63" s="168" t="str">
        <f>TEXT(VLOOKUP(C63, '10.30_일반경영'!$E$6:$N$99, 10, FALSE), "HH:MM")</f>
        <v>14:10</v>
      </c>
      <c r="U63" s="183" t="str">
        <f t="shared" si="11"/>
        <v>14:25</v>
      </c>
      <c r="V63" s="183" t="str">
        <f t="shared" si="12"/>
        <v>14:30</v>
      </c>
      <c r="W63" s="184" t="s">
        <v>979</v>
      </c>
      <c r="X63" s="207" t="str">
        <f t="shared" si="13"/>
        <v>14:30</v>
      </c>
      <c r="Y63" s="185" t="str">
        <f>TEXT(VLOOKUP(C63, '10.30_일반경영'!$F$6:$N$105, 9, FALSE), "HH:MM")</f>
        <v>14:30</v>
      </c>
      <c r="Z63" s="185" t="str">
        <f t="shared" si="14"/>
        <v>14:45</v>
      </c>
      <c r="AA63" s="189"/>
      <c r="AB63" s="190" t="s">
        <v>929</v>
      </c>
      <c r="AC63" s="191" t="s">
        <v>930</v>
      </c>
      <c r="AD63" s="191" t="s">
        <v>931</v>
      </c>
      <c r="AE63" s="167" t="str">
        <f>TEXT(VLOOKUP(A63, '10.30_일반경영'!$H$5:$N$110, 7, FALSE), "HH:MM")</f>
        <v>14:50</v>
      </c>
      <c r="AF63" s="188" t="str">
        <f t="shared" si="15"/>
        <v>14:55</v>
      </c>
      <c r="AG63" s="168" t="str" cm="1">
        <f t="array" ref="AG63">TEXT(MAX(VALUE(X63:AF63)), "HH:MM")</f>
        <v>14:55</v>
      </c>
      <c r="AH63" s="161" t="s">
        <v>623</v>
      </c>
      <c r="AI63" s="151" t="s">
        <v>39</v>
      </c>
      <c r="AJ63" s="160">
        <v>50000</v>
      </c>
    </row>
    <row r="64" spans="1:36" s="154" customFormat="1" ht="39.950000000000003" customHeight="1">
      <c r="A64" s="177" t="s">
        <v>745</v>
      </c>
      <c r="B64" s="177" t="s">
        <v>48</v>
      </c>
      <c r="C64" s="177" t="s">
        <v>745</v>
      </c>
      <c r="D64" s="178" t="s">
        <v>396</v>
      </c>
      <c r="E64" s="178"/>
      <c r="F64" s="178" t="s">
        <v>398</v>
      </c>
      <c r="G64" s="178" t="s">
        <v>399</v>
      </c>
      <c r="H64" s="165" t="s">
        <v>566</v>
      </c>
      <c r="I64" s="179" t="s">
        <v>560</v>
      </c>
      <c r="J64" s="179"/>
      <c r="K64" s="178"/>
      <c r="L64" s="178" t="s">
        <v>817</v>
      </c>
      <c r="M64" s="166" t="s">
        <v>884</v>
      </c>
      <c r="N64" s="175" t="s">
        <v>981</v>
      </c>
      <c r="O64" s="194" t="str">
        <f t="shared" si="20"/>
        <v>13:30</v>
      </c>
      <c r="P64" s="194" t="str">
        <f t="shared" si="20"/>
        <v>13:35</v>
      </c>
      <c r="Q64" s="194" t="str">
        <f t="shared" si="20"/>
        <v>13:55</v>
      </c>
      <c r="R64" s="173" t="s">
        <v>892</v>
      </c>
      <c r="S64" s="194" t="str">
        <f>Q64</f>
        <v>13:55</v>
      </c>
      <c r="T64" s="164" t="str">
        <f>TEXT(VLOOKUP(C64, '10.30_일반경영'!$J$6:$N$90, 5, FALSE), "HH:MM")</f>
        <v>14:10</v>
      </c>
      <c r="U64" s="165" t="str">
        <f t="shared" si="11"/>
        <v>14:25</v>
      </c>
      <c r="V64" s="165" t="str">
        <f t="shared" si="12"/>
        <v>14:30</v>
      </c>
      <c r="W64" s="174" t="s">
        <v>980</v>
      </c>
      <c r="X64" s="208" t="str">
        <f t="shared" si="13"/>
        <v>14:30</v>
      </c>
      <c r="Y64" s="166" t="str">
        <f>TEXT(VLOOKUP(C64, '10.30_일반경영'!$K$5:$N$94, 4, FALSE), "HH:MM")</f>
        <v>14:30</v>
      </c>
      <c r="Z64" s="166" t="str">
        <f t="shared" si="14"/>
        <v>14:45</v>
      </c>
      <c r="AA64" s="189"/>
      <c r="AB64" s="190" t="s">
        <v>929</v>
      </c>
      <c r="AC64" s="191" t="s">
        <v>930</v>
      </c>
      <c r="AD64" s="191" t="s">
        <v>931</v>
      </c>
      <c r="AE64" s="167" t="str">
        <f>TEXT(VLOOKUP(A64, '10.30_일반경영'!$M$5:$N$95, 2, FALSE), "HH:MM")</f>
        <v>14:50</v>
      </c>
      <c r="AF64" s="188" t="str">
        <f t="shared" si="15"/>
        <v>14:55</v>
      </c>
      <c r="AG64" s="168" t="str" cm="1">
        <f t="array" ref="AG64">TEXT(MAX(VALUE(X64:AF64)), "HH:MM")</f>
        <v>14:55</v>
      </c>
      <c r="AH64" s="161" t="s">
        <v>627</v>
      </c>
      <c r="AI64" s="151" t="s">
        <v>41</v>
      </c>
      <c r="AJ64" s="160">
        <v>150000</v>
      </c>
    </row>
    <row r="65" spans="1:36" s="154" customFormat="1" ht="39.950000000000003" customHeight="1">
      <c r="A65" s="177" t="s">
        <v>746</v>
      </c>
      <c r="B65" s="177" t="s">
        <v>43</v>
      </c>
      <c r="C65" s="177" t="s">
        <v>746</v>
      </c>
      <c r="D65" s="178" t="s">
        <v>216</v>
      </c>
      <c r="E65" s="178"/>
      <c r="F65" s="178" t="s">
        <v>218</v>
      </c>
      <c r="G65" s="178" t="s">
        <v>219</v>
      </c>
      <c r="H65" s="165" t="s">
        <v>566</v>
      </c>
      <c r="I65" s="179" t="s">
        <v>561</v>
      </c>
      <c r="J65" s="179"/>
      <c r="K65" s="178"/>
      <c r="L65" s="178" t="s">
        <v>816</v>
      </c>
      <c r="M65" s="166" t="s">
        <v>884</v>
      </c>
      <c r="N65" s="204"/>
      <c r="O65" s="180"/>
      <c r="P65" s="180"/>
      <c r="Q65" s="180"/>
      <c r="R65" s="181" t="s">
        <v>893</v>
      </c>
      <c r="S65" s="183" t="str">
        <f>TEXT(T65-TIME(0, 5, 0), "HH:MM")</f>
        <v>14:25</v>
      </c>
      <c r="T65" s="183" t="str">
        <f>TEXT(VLOOKUP(C65, '10.30_일반경영'!$E$6:$N$99, 10, FALSE), "HH:MM")</f>
        <v>14:30</v>
      </c>
      <c r="U65" s="183" t="str">
        <f t="shared" si="11"/>
        <v>14:45</v>
      </c>
      <c r="V65" s="183" t="str">
        <f t="shared" si="12"/>
        <v>14:50</v>
      </c>
      <c r="W65" s="184" t="s">
        <v>979</v>
      </c>
      <c r="X65" s="207" t="str">
        <f t="shared" si="13"/>
        <v>14:50</v>
      </c>
      <c r="Y65" s="185" t="str">
        <f>TEXT(VLOOKUP(C65, '10.30_일반경영'!$F$6:$N$105, 9, FALSE), "HH:MM")</f>
        <v>14:50</v>
      </c>
      <c r="Z65" s="185" t="str">
        <f t="shared" si="14"/>
        <v>15:05</v>
      </c>
      <c r="AA65" s="186" t="s">
        <v>978</v>
      </c>
      <c r="AB65" s="207" t="s">
        <v>932</v>
      </c>
      <c r="AC65" s="168" t="s">
        <v>933</v>
      </c>
      <c r="AD65" s="168" t="s">
        <v>934</v>
      </c>
      <c r="AE65" s="167" t="str">
        <f>TEXT(VLOOKUP(A65, '10.30_일반경영'!$H$5:$N$110, 7, FALSE), "HH:MM")</f>
        <v>15:35</v>
      </c>
      <c r="AF65" s="188" t="str">
        <f t="shared" si="15"/>
        <v>15:40</v>
      </c>
      <c r="AG65" s="168" t="str" cm="1">
        <f t="array" ref="AG65">TEXT(MAX(VALUE(X65:Z65), VALUE(AB65:AF65)), "HH:MM")</f>
        <v>15:40</v>
      </c>
      <c r="AH65" s="159" t="s">
        <v>628</v>
      </c>
      <c r="AI65" s="151" t="s">
        <v>39</v>
      </c>
      <c r="AJ65" s="160">
        <v>50000</v>
      </c>
    </row>
    <row r="66" spans="1:36" s="154" customFormat="1" ht="39.950000000000003" customHeight="1">
      <c r="A66" s="177" t="s">
        <v>750</v>
      </c>
      <c r="B66" s="177" t="s">
        <v>48</v>
      </c>
      <c r="C66" s="177" t="s">
        <v>750</v>
      </c>
      <c r="D66" s="178" t="s">
        <v>400</v>
      </c>
      <c r="E66" s="178"/>
      <c r="F66" s="178" t="s">
        <v>402</v>
      </c>
      <c r="G66" s="178" t="s">
        <v>403</v>
      </c>
      <c r="H66" s="165" t="s">
        <v>566</v>
      </c>
      <c r="I66" s="179" t="s">
        <v>561</v>
      </c>
      <c r="J66" s="179"/>
      <c r="K66" s="178"/>
      <c r="L66" s="178" t="s">
        <v>817</v>
      </c>
      <c r="M66" s="166" t="s">
        <v>884</v>
      </c>
      <c r="N66" s="204"/>
      <c r="O66" s="180"/>
      <c r="P66" s="180"/>
      <c r="Q66" s="180"/>
      <c r="R66" s="173" t="s">
        <v>892</v>
      </c>
      <c r="S66" s="165" t="str">
        <f>TEXT(T66-TIME(0, 5, 0), "HH:MM")</f>
        <v>14:25</v>
      </c>
      <c r="T66" s="165" t="str">
        <f>TEXT(VLOOKUP(C66, '10.30_일반경영'!$J$6:$N$90, 5, FALSE), "HH:MM")</f>
        <v>14:30</v>
      </c>
      <c r="U66" s="165" t="str">
        <f t="shared" si="11"/>
        <v>14:45</v>
      </c>
      <c r="V66" s="165" t="str">
        <f t="shared" si="12"/>
        <v>14:50</v>
      </c>
      <c r="W66" s="174" t="s">
        <v>980</v>
      </c>
      <c r="X66" s="208" t="str">
        <f t="shared" si="13"/>
        <v>14:50</v>
      </c>
      <c r="Y66" s="166" t="str">
        <f>TEXT(VLOOKUP(C66, '10.30_일반경영'!$K$5:$N$94, 4, FALSE), "HH:MM")</f>
        <v>14:50</v>
      </c>
      <c r="Z66" s="166" t="str">
        <f t="shared" si="14"/>
        <v>15:05</v>
      </c>
      <c r="AA66" s="193" t="s">
        <v>981</v>
      </c>
      <c r="AB66" s="208" t="s">
        <v>932</v>
      </c>
      <c r="AC66" s="164" t="s">
        <v>933</v>
      </c>
      <c r="AD66" s="164" t="s">
        <v>934</v>
      </c>
      <c r="AE66" s="167" t="str">
        <f>TEXT(VLOOKUP(A66, '10.30_일반경영'!$M$5:$N$95, 2, FALSE), "HH:MM")</f>
        <v>15:35</v>
      </c>
      <c r="AF66" s="188" t="str">
        <f t="shared" si="15"/>
        <v>15:40</v>
      </c>
      <c r="AG66" s="168" t="str" cm="1">
        <f t="array" ref="AG66">TEXT(MAX(VALUE(X66:Z66), VALUE(AB66:AF66)), "HH:MM")</f>
        <v>15:40</v>
      </c>
      <c r="AH66" s="161" t="s">
        <v>632</v>
      </c>
      <c r="AI66" s="151" t="s">
        <v>41</v>
      </c>
      <c r="AJ66" s="160">
        <v>150000</v>
      </c>
    </row>
    <row r="67" spans="1:36" s="154" customFormat="1" ht="39.950000000000003" customHeight="1">
      <c r="A67" s="177" t="s">
        <v>747</v>
      </c>
      <c r="B67" s="177" t="s">
        <v>43</v>
      </c>
      <c r="C67" s="177" t="s">
        <v>747</v>
      </c>
      <c r="D67" s="178" t="s">
        <v>220</v>
      </c>
      <c r="E67" s="178"/>
      <c r="F67" s="178" t="s">
        <v>222</v>
      </c>
      <c r="G67" s="178" t="s">
        <v>223</v>
      </c>
      <c r="H67" s="165" t="s">
        <v>566</v>
      </c>
      <c r="I67" s="179" t="s">
        <v>561</v>
      </c>
      <c r="J67" s="179"/>
      <c r="K67" s="178"/>
      <c r="L67" s="178" t="s">
        <v>816</v>
      </c>
      <c r="M67" s="166" t="s">
        <v>884</v>
      </c>
      <c r="N67" s="204"/>
      <c r="O67" s="180"/>
      <c r="P67" s="180"/>
      <c r="Q67" s="180"/>
      <c r="R67" s="181" t="s">
        <v>893</v>
      </c>
      <c r="S67" s="183" t="str">
        <f>TEXT(T67-TIME(0, 5, 0), "HH:MM")</f>
        <v>14:45</v>
      </c>
      <c r="T67" s="183" t="str">
        <f>TEXT(VLOOKUP(C67, '10.30_일반경영'!$E$6:$N$99, 10, FALSE), "HH:MM")</f>
        <v>14:50</v>
      </c>
      <c r="U67" s="183" t="str">
        <f t="shared" si="11"/>
        <v>15:05</v>
      </c>
      <c r="V67" s="183" t="str">
        <f t="shared" si="12"/>
        <v>15:10</v>
      </c>
      <c r="W67" s="184" t="s">
        <v>979</v>
      </c>
      <c r="X67" s="207" t="str">
        <f t="shared" si="13"/>
        <v>15:10</v>
      </c>
      <c r="Y67" s="185" t="str">
        <f>TEXT(VLOOKUP(C67, '10.30_일반경영'!$F$6:$N$105, 9, FALSE), "HH:MM")</f>
        <v>15:10</v>
      </c>
      <c r="Z67" s="185" t="str">
        <f t="shared" si="14"/>
        <v>15:25</v>
      </c>
      <c r="AA67" s="186" t="s">
        <v>978</v>
      </c>
      <c r="AB67" s="207" t="s">
        <v>935</v>
      </c>
      <c r="AC67" s="168" t="s">
        <v>936</v>
      </c>
      <c r="AD67" s="168" t="s">
        <v>937</v>
      </c>
      <c r="AE67" s="167" t="str">
        <f>TEXT(VLOOKUP(A67, '10.30_일반경영'!$H$5:$N$110, 7, FALSE), "HH:MM")</f>
        <v>16:00</v>
      </c>
      <c r="AF67" s="188" t="str">
        <f t="shared" si="15"/>
        <v>16:05</v>
      </c>
      <c r="AG67" s="168" t="str" cm="1">
        <f t="array" ref="AG67">TEXT(MAX(VALUE(X67:Z67), VALUE(AB67:AF67)), "HH:MM")</f>
        <v>16:05</v>
      </c>
      <c r="AH67" s="161" t="s">
        <v>629</v>
      </c>
      <c r="AI67" s="151" t="s">
        <v>819</v>
      </c>
      <c r="AJ67" s="160">
        <v>50000</v>
      </c>
    </row>
    <row r="68" spans="1:36" s="154" customFormat="1" ht="39.950000000000003" customHeight="1">
      <c r="A68" s="177" t="s">
        <v>751</v>
      </c>
      <c r="B68" s="177" t="s">
        <v>48</v>
      </c>
      <c r="C68" s="177" t="s">
        <v>751</v>
      </c>
      <c r="D68" s="178" t="s">
        <v>404</v>
      </c>
      <c r="E68" s="178"/>
      <c r="F68" s="178" t="s">
        <v>406</v>
      </c>
      <c r="G68" s="178" t="s">
        <v>407</v>
      </c>
      <c r="H68" s="165" t="s">
        <v>566</v>
      </c>
      <c r="I68" s="179" t="s">
        <v>561</v>
      </c>
      <c r="J68" s="179"/>
      <c r="K68" s="178"/>
      <c r="L68" s="178" t="s">
        <v>817</v>
      </c>
      <c r="M68" s="166" t="s">
        <v>884</v>
      </c>
      <c r="N68" s="204"/>
      <c r="O68" s="180"/>
      <c r="P68" s="180"/>
      <c r="Q68" s="180"/>
      <c r="R68" s="173" t="s">
        <v>892</v>
      </c>
      <c r="S68" s="165" t="str">
        <f>TEXT(T68-TIME(0, 5, 0), "HH:MM")</f>
        <v>14:45</v>
      </c>
      <c r="T68" s="165" t="str">
        <f>TEXT(VLOOKUP(C68, '10.30_일반경영'!$J$6:$N$90, 5, FALSE), "HH:MM")</f>
        <v>14:50</v>
      </c>
      <c r="U68" s="165" t="str">
        <f t="shared" si="11"/>
        <v>15:05</v>
      </c>
      <c r="V68" s="165" t="str">
        <f t="shared" si="12"/>
        <v>15:10</v>
      </c>
      <c r="W68" s="174" t="s">
        <v>980</v>
      </c>
      <c r="X68" s="208" t="str">
        <f t="shared" si="13"/>
        <v>15:10</v>
      </c>
      <c r="Y68" s="166" t="str">
        <f>TEXT(VLOOKUP(C68, '10.30_일반경영'!$K$5:$N$94, 4, FALSE), "HH:MM")</f>
        <v>15:10</v>
      </c>
      <c r="Z68" s="166" t="str">
        <f t="shared" si="14"/>
        <v>15:25</v>
      </c>
      <c r="AA68" s="193" t="s">
        <v>981</v>
      </c>
      <c r="AB68" s="208" t="s">
        <v>935</v>
      </c>
      <c r="AC68" s="164" t="s">
        <v>936</v>
      </c>
      <c r="AD68" s="164" t="s">
        <v>937</v>
      </c>
      <c r="AE68" s="167" t="str">
        <f>TEXT(VLOOKUP(A68, '10.30_일반경영'!$M$5:$N$95, 2, FALSE), "HH:MM")</f>
        <v>16:00</v>
      </c>
      <c r="AF68" s="188" t="str">
        <f t="shared" si="15"/>
        <v>16:05</v>
      </c>
      <c r="AG68" s="168" t="str" cm="1">
        <f t="array" ref="AG68">TEXT(MAX(VALUE(X68:Z68), VALUE(AB68:AF68)), "HH:MM")</f>
        <v>16:05</v>
      </c>
      <c r="AH68" s="159" t="s">
        <v>633</v>
      </c>
      <c r="AI68" s="151" t="s">
        <v>41</v>
      </c>
      <c r="AJ68" s="160">
        <v>150000</v>
      </c>
    </row>
    <row r="69" spans="1:36" s="154" customFormat="1" ht="39.950000000000003" customHeight="1">
      <c r="A69" s="177" t="s">
        <v>749</v>
      </c>
      <c r="B69" s="177" t="s">
        <v>43</v>
      </c>
      <c r="C69" s="177" t="s">
        <v>749</v>
      </c>
      <c r="D69" s="178" t="s">
        <v>228</v>
      </c>
      <c r="E69" s="178"/>
      <c r="F69" s="178" t="s">
        <v>230</v>
      </c>
      <c r="G69" s="178" t="s">
        <v>231</v>
      </c>
      <c r="H69" s="165" t="s">
        <v>566</v>
      </c>
      <c r="I69" s="179" t="s">
        <v>561</v>
      </c>
      <c r="J69" s="179"/>
      <c r="K69" s="178"/>
      <c r="L69" s="178" t="s">
        <v>816</v>
      </c>
      <c r="M69" s="166" t="s">
        <v>884</v>
      </c>
      <c r="N69" s="205" t="s">
        <v>978</v>
      </c>
      <c r="O69" s="187" t="str">
        <f t="shared" ref="O69:Q70" si="21">AB69</f>
        <v>14:45</v>
      </c>
      <c r="P69" s="187" t="str">
        <f t="shared" si="21"/>
        <v>14:50</v>
      </c>
      <c r="Q69" s="187" t="str">
        <f t="shared" si="21"/>
        <v>15:10</v>
      </c>
      <c r="R69" s="181" t="s">
        <v>893</v>
      </c>
      <c r="S69" s="187" t="str">
        <f>Q69</f>
        <v>15:10</v>
      </c>
      <c r="T69" s="168" t="str">
        <f>TEXT(VLOOKUP(C69, '10.30_일반경영'!$E$6:$N$99, 10, FALSE), "HH:MM")</f>
        <v>15:30</v>
      </c>
      <c r="U69" s="183" t="str">
        <f t="shared" si="11"/>
        <v>15:45</v>
      </c>
      <c r="V69" s="183" t="str">
        <f t="shared" si="12"/>
        <v>15:50</v>
      </c>
      <c r="W69" s="184" t="s">
        <v>979</v>
      </c>
      <c r="X69" s="207" t="str">
        <f t="shared" si="13"/>
        <v>15:50</v>
      </c>
      <c r="Y69" s="185" t="str">
        <f>TEXT(VLOOKUP(C69, '10.30_일반경영'!$F$6:$N$105, 9, FALSE), "HH:MM")</f>
        <v>15:50</v>
      </c>
      <c r="Z69" s="185" t="str">
        <f t="shared" si="14"/>
        <v>16:05</v>
      </c>
      <c r="AA69" s="189"/>
      <c r="AB69" s="190" t="s">
        <v>926</v>
      </c>
      <c r="AC69" s="191" t="s">
        <v>941</v>
      </c>
      <c r="AD69" s="191" t="s">
        <v>942</v>
      </c>
      <c r="AE69" s="167" t="str">
        <f>TEXT(VLOOKUP(A69, '10.30_일반경영'!$H$5:$N$110, 7, FALSE), "HH:MM")</f>
        <v>16:05</v>
      </c>
      <c r="AF69" s="188" t="str">
        <f t="shared" si="15"/>
        <v>16:10</v>
      </c>
      <c r="AG69" s="168" t="str" cm="1">
        <f t="array" ref="AG69">TEXT(MAX(VALUE(X69:AF69)), "HH:MM")</f>
        <v>16:10</v>
      </c>
      <c r="AH69" s="159" t="s">
        <v>631</v>
      </c>
      <c r="AI69" s="151" t="s">
        <v>826</v>
      </c>
      <c r="AJ69" s="160">
        <v>50000</v>
      </c>
    </row>
    <row r="70" spans="1:36" s="154" customFormat="1" ht="39.950000000000003" customHeight="1">
      <c r="A70" s="177" t="s">
        <v>753</v>
      </c>
      <c r="B70" s="177" t="s">
        <v>48</v>
      </c>
      <c r="C70" s="177" t="s">
        <v>753</v>
      </c>
      <c r="D70" s="178" t="s">
        <v>412</v>
      </c>
      <c r="E70" s="178"/>
      <c r="F70" s="178" t="s">
        <v>414</v>
      </c>
      <c r="G70" s="178" t="s">
        <v>415</v>
      </c>
      <c r="H70" s="165" t="s">
        <v>566</v>
      </c>
      <c r="I70" s="179" t="s">
        <v>561</v>
      </c>
      <c r="J70" s="179"/>
      <c r="K70" s="178"/>
      <c r="L70" s="178" t="s">
        <v>817</v>
      </c>
      <c r="M70" s="166" t="s">
        <v>884</v>
      </c>
      <c r="N70" s="175" t="s">
        <v>981</v>
      </c>
      <c r="O70" s="194" t="str">
        <f t="shared" si="21"/>
        <v>14:45</v>
      </c>
      <c r="P70" s="194" t="str">
        <f t="shared" si="21"/>
        <v>14:50</v>
      </c>
      <c r="Q70" s="194" t="str">
        <f t="shared" si="21"/>
        <v>15:10</v>
      </c>
      <c r="R70" s="173" t="s">
        <v>892</v>
      </c>
      <c r="S70" s="194" t="str">
        <f>Q70</f>
        <v>15:10</v>
      </c>
      <c r="T70" s="164" t="str">
        <f>TEXT(VLOOKUP(C70, '10.30_일반경영'!$J$6:$N$90, 5, FALSE), "HH:MM")</f>
        <v>15:30</v>
      </c>
      <c r="U70" s="165" t="str">
        <f t="shared" si="11"/>
        <v>15:45</v>
      </c>
      <c r="V70" s="165" t="str">
        <f t="shared" si="12"/>
        <v>15:50</v>
      </c>
      <c r="W70" s="174" t="s">
        <v>980</v>
      </c>
      <c r="X70" s="208" t="str">
        <f t="shared" si="13"/>
        <v>15:50</v>
      </c>
      <c r="Y70" s="166" t="str">
        <f>TEXT(VLOOKUP(C70, '10.30_일반경영'!$K$5:$N$94, 4, FALSE), "HH:MM")</f>
        <v>15:50</v>
      </c>
      <c r="Z70" s="166" t="str">
        <f t="shared" si="14"/>
        <v>16:05</v>
      </c>
      <c r="AA70" s="189"/>
      <c r="AB70" s="190" t="s">
        <v>926</v>
      </c>
      <c r="AC70" s="191" t="s">
        <v>941</v>
      </c>
      <c r="AD70" s="191" t="s">
        <v>942</v>
      </c>
      <c r="AE70" s="167" t="str">
        <f>TEXT(VLOOKUP(A70, '10.30_일반경영'!$M$5:$N$95, 2, FALSE), "HH:MM")</f>
        <v>16:05</v>
      </c>
      <c r="AF70" s="188" t="str">
        <f t="shared" si="15"/>
        <v>16:10</v>
      </c>
      <c r="AG70" s="168" t="str" cm="1">
        <f t="array" ref="AG70">TEXT(MAX(VALUE(X70:AF70)), "HH:MM")</f>
        <v>16:10</v>
      </c>
      <c r="AH70" s="159" t="s">
        <v>635</v>
      </c>
      <c r="AI70" s="151" t="s">
        <v>41</v>
      </c>
      <c r="AJ70" s="160">
        <v>150000</v>
      </c>
    </row>
    <row r="71" spans="1:36" s="154" customFormat="1" ht="39.950000000000003" customHeight="1">
      <c r="A71" s="177" t="s">
        <v>748</v>
      </c>
      <c r="B71" s="177" t="s">
        <v>43</v>
      </c>
      <c r="C71" s="177" t="s">
        <v>748</v>
      </c>
      <c r="D71" s="178" t="s">
        <v>224</v>
      </c>
      <c r="E71" s="178"/>
      <c r="F71" s="178" t="s">
        <v>226</v>
      </c>
      <c r="G71" s="178" t="s">
        <v>227</v>
      </c>
      <c r="H71" s="165" t="s">
        <v>566</v>
      </c>
      <c r="I71" s="179" t="s">
        <v>561</v>
      </c>
      <c r="J71" s="179"/>
      <c r="K71" s="178"/>
      <c r="L71" s="178" t="s">
        <v>816</v>
      </c>
      <c r="M71" s="166" t="s">
        <v>884</v>
      </c>
      <c r="N71" s="204"/>
      <c r="O71" s="180"/>
      <c r="P71" s="180"/>
      <c r="Q71" s="180"/>
      <c r="R71" s="181" t="s">
        <v>893</v>
      </c>
      <c r="S71" s="183" t="str">
        <f t="shared" ref="S71:S77" si="22">TEXT(T71-TIME(0, 5, 0), "HH:MM")</f>
        <v>15:05</v>
      </c>
      <c r="T71" s="183" t="str">
        <f>TEXT(VLOOKUP(C71, '10.30_일반경영'!$E$6:$N$99, 10, FALSE), "HH:MM")</f>
        <v>15:10</v>
      </c>
      <c r="U71" s="183" t="str">
        <f t="shared" ref="U71:U102" si="23">TEXT(T71+TIME(0, 15, 0), "HH:MM")</f>
        <v>15:25</v>
      </c>
      <c r="V71" s="183" t="str">
        <f t="shared" ref="V71:V102" si="24">TEXT(U71+TIME(0, 5, 0), "HH:MM")</f>
        <v>15:30</v>
      </c>
      <c r="W71" s="184" t="s">
        <v>979</v>
      </c>
      <c r="X71" s="207" t="str">
        <f t="shared" ref="X71:X102" si="25">TEXT(U71+TIME(0, 5, 0), "HH:MM")</f>
        <v>15:30</v>
      </c>
      <c r="Y71" s="185" t="str">
        <f>TEXT(VLOOKUP(C71, '10.30_일반경영'!$F$6:$N$105, 9, FALSE), "HH:MM")</f>
        <v>15:30</v>
      </c>
      <c r="Z71" s="185" t="str">
        <f t="shared" ref="Z71:Z102" si="26">TEXT(Y71+TIME(0, 15, 0), "HH:MM")</f>
        <v>15:45</v>
      </c>
      <c r="AA71" s="186" t="s">
        <v>978</v>
      </c>
      <c r="AB71" s="207" t="s">
        <v>938</v>
      </c>
      <c r="AC71" s="168" t="s">
        <v>939</v>
      </c>
      <c r="AD71" s="168" t="s">
        <v>940</v>
      </c>
      <c r="AE71" s="167" t="str">
        <f>TEXT(VLOOKUP(A71, '10.30_일반경영'!$H$5:$N$110, 7, FALSE), "HH:MM")</f>
        <v>16:25</v>
      </c>
      <c r="AF71" s="188" t="str">
        <f t="shared" ref="AF71:AF102" si="27">TEXT(AE71+TIME(0, 5, 0), "HH:MM")</f>
        <v>16:30</v>
      </c>
      <c r="AG71" s="168" t="str" cm="1">
        <f t="array" ref="AG71">TEXT(MAX(VALUE(X71:Z71), VALUE(AB71:AF71)), "HH:MM")</f>
        <v>16:30</v>
      </c>
      <c r="AH71" s="159" t="s">
        <v>630</v>
      </c>
      <c r="AI71" s="151" t="s">
        <v>819</v>
      </c>
      <c r="AJ71" s="160">
        <v>50000</v>
      </c>
    </row>
    <row r="72" spans="1:36" s="154" customFormat="1" ht="39.950000000000003" customHeight="1">
      <c r="A72" s="177" t="s">
        <v>752</v>
      </c>
      <c r="B72" s="177" t="s">
        <v>48</v>
      </c>
      <c r="C72" s="177" t="s">
        <v>752</v>
      </c>
      <c r="D72" s="178" t="s">
        <v>408</v>
      </c>
      <c r="E72" s="178"/>
      <c r="F72" s="178" t="s">
        <v>410</v>
      </c>
      <c r="G72" s="178" t="s">
        <v>411</v>
      </c>
      <c r="H72" s="165" t="s">
        <v>566</v>
      </c>
      <c r="I72" s="179" t="s">
        <v>561</v>
      </c>
      <c r="J72" s="179"/>
      <c r="K72" s="178"/>
      <c r="L72" s="178" t="s">
        <v>817</v>
      </c>
      <c r="M72" s="166" t="s">
        <v>884</v>
      </c>
      <c r="N72" s="204"/>
      <c r="O72" s="180"/>
      <c r="P72" s="180"/>
      <c r="Q72" s="180"/>
      <c r="R72" s="173" t="s">
        <v>892</v>
      </c>
      <c r="S72" s="165" t="str">
        <f t="shared" si="22"/>
        <v>15:05</v>
      </c>
      <c r="T72" s="165" t="str">
        <f>TEXT(VLOOKUP(C72, '10.30_일반경영'!$J$6:$N$90, 5, FALSE), "HH:MM")</f>
        <v>15:10</v>
      </c>
      <c r="U72" s="165" t="str">
        <f t="shared" si="23"/>
        <v>15:25</v>
      </c>
      <c r="V72" s="165" t="str">
        <f t="shared" si="24"/>
        <v>15:30</v>
      </c>
      <c r="W72" s="174" t="s">
        <v>980</v>
      </c>
      <c r="X72" s="208" t="str">
        <f t="shared" si="25"/>
        <v>15:30</v>
      </c>
      <c r="Y72" s="166" t="str">
        <f>TEXT(VLOOKUP(C72, '10.30_일반경영'!$K$5:$N$94, 4, FALSE), "HH:MM")</f>
        <v>15:30</v>
      </c>
      <c r="Z72" s="166" t="str">
        <f t="shared" si="26"/>
        <v>15:45</v>
      </c>
      <c r="AA72" s="193" t="s">
        <v>981</v>
      </c>
      <c r="AB72" s="208" t="s">
        <v>938</v>
      </c>
      <c r="AC72" s="164" t="s">
        <v>939</v>
      </c>
      <c r="AD72" s="164" t="s">
        <v>940</v>
      </c>
      <c r="AE72" s="167" t="str">
        <f>TEXT(VLOOKUP(A72, '10.30_일반경영'!$M$5:$N$95, 2, FALSE), "HH:MM")</f>
        <v>16:25</v>
      </c>
      <c r="AF72" s="188" t="str">
        <f t="shared" si="27"/>
        <v>16:30</v>
      </c>
      <c r="AG72" s="168" t="str" cm="1">
        <f t="array" ref="AG72">TEXT(MAX(VALUE(X72:Z72), VALUE(AB72:AF72)), "HH:MM")</f>
        <v>16:30</v>
      </c>
      <c r="AH72" s="159" t="s">
        <v>634</v>
      </c>
      <c r="AI72" s="151" t="s">
        <v>41</v>
      </c>
      <c r="AJ72" s="160">
        <v>150000</v>
      </c>
    </row>
    <row r="73" spans="1:36" s="154" customFormat="1" ht="39.950000000000003" customHeight="1">
      <c r="A73" s="177" t="s">
        <v>754</v>
      </c>
      <c r="B73" s="177" t="s">
        <v>43</v>
      </c>
      <c r="C73" s="177" t="s">
        <v>754</v>
      </c>
      <c r="D73" s="178" t="s">
        <v>232</v>
      </c>
      <c r="E73" s="178"/>
      <c r="F73" s="178" t="s">
        <v>234</v>
      </c>
      <c r="G73" s="178" t="s">
        <v>235</v>
      </c>
      <c r="H73" s="165" t="s">
        <v>566</v>
      </c>
      <c r="I73" s="179" t="s">
        <v>562</v>
      </c>
      <c r="J73" s="179"/>
      <c r="K73" s="178"/>
      <c r="L73" s="178" t="s">
        <v>816</v>
      </c>
      <c r="M73" s="164" t="s">
        <v>886</v>
      </c>
      <c r="N73" s="204"/>
      <c r="O73" s="180"/>
      <c r="P73" s="180"/>
      <c r="Q73" s="180"/>
      <c r="R73" s="181" t="s">
        <v>893</v>
      </c>
      <c r="S73" s="183" t="str">
        <f t="shared" si="22"/>
        <v>15:45</v>
      </c>
      <c r="T73" s="183" t="str">
        <f>TEXT(VLOOKUP(C73, '10.30_일반경영'!$E$6:$N$99, 10, FALSE), "HH:MM")</f>
        <v>15:50</v>
      </c>
      <c r="U73" s="183" t="str">
        <f t="shared" si="23"/>
        <v>16:05</v>
      </c>
      <c r="V73" s="183" t="str">
        <f t="shared" si="24"/>
        <v>16:10</v>
      </c>
      <c r="W73" s="184" t="s">
        <v>979</v>
      </c>
      <c r="X73" s="207" t="str">
        <f t="shared" si="25"/>
        <v>16:10</v>
      </c>
      <c r="Y73" s="185" t="str">
        <f>TEXT(VLOOKUP(C73, '10.30_일반경영'!$F$6:$N$105, 9, FALSE), "HH:MM")</f>
        <v>16:10</v>
      </c>
      <c r="Z73" s="185" t="str">
        <f t="shared" si="26"/>
        <v>16:25</v>
      </c>
      <c r="AA73" s="186" t="s">
        <v>978</v>
      </c>
      <c r="AB73" s="207" t="s">
        <v>940</v>
      </c>
      <c r="AC73" s="168" t="s">
        <v>971</v>
      </c>
      <c r="AD73" s="168" t="s">
        <v>961</v>
      </c>
      <c r="AE73" s="167" t="str">
        <f>TEXT(VLOOKUP(A73, '10.30_일반경영'!$H$5:$N$110, 7, FALSE), "HH:MM")</f>
        <v>16:50</v>
      </c>
      <c r="AF73" s="188" t="str">
        <f t="shared" si="27"/>
        <v>16:55</v>
      </c>
      <c r="AG73" s="168" t="str" cm="1">
        <f t="array" ref="AG73">TEXT(MAX(VALUE(X73:Z73), VALUE(AB73:AF73)), "HH:MM")</f>
        <v>16:55</v>
      </c>
      <c r="AH73" s="159" t="s">
        <v>636</v>
      </c>
      <c r="AI73" s="151" t="s">
        <v>823</v>
      </c>
      <c r="AJ73" s="160">
        <v>150000</v>
      </c>
    </row>
    <row r="74" spans="1:36" s="154" customFormat="1" ht="39.950000000000003" customHeight="1">
      <c r="A74" s="177" t="s">
        <v>755</v>
      </c>
      <c r="B74" s="177" t="s">
        <v>43</v>
      </c>
      <c r="C74" s="177" t="s">
        <v>755</v>
      </c>
      <c r="D74" s="178" t="s">
        <v>236</v>
      </c>
      <c r="E74" s="178"/>
      <c r="F74" s="178" t="s">
        <v>238</v>
      </c>
      <c r="G74" s="178" t="s">
        <v>239</v>
      </c>
      <c r="H74" s="165" t="s">
        <v>566</v>
      </c>
      <c r="I74" s="179" t="s">
        <v>562</v>
      </c>
      <c r="J74" s="179"/>
      <c r="K74" s="178"/>
      <c r="L74" s="178" t="s">
        <v>816</v>
      </c>
      <c r="M74" s="164" t="s">
        <v>886</v>
      </c>
      <c r="N74" s="204"/>
      <c r="O74" s="180"/>
      <c r="P74" s="180"/>
      <c r="Q74" s="180"/>
      <c r="R74" s="181" t="s">
        <v>893</v>
      </c>
      <c r="S74" s="183" t="str">
        <f t="shared" si="22"/>
        <v>16:05</v>
      </c>
      <c r="T74" s="183" t="str">
        <f>TEXT(VLOOKUP(C74, '10.30_일반경영'!$E$6:$N$99, 10, FALSE), "HH:MM")</f>
        <v>16:10</v>
      </c>
      <c r="U74" s="183" t="str">
        <f t="shared" si="23"/>
        <v>16:25</v>
      </c>
      <c r="V74" s="183" t="str">
        <f t="shared" si="24"/>
        <v>16:30</v>
      </c>
      <c r="W74" s="184" t="s">
        <v>979</v>
      </c>
      <c r="X74" s="207" t="str">
        <f t="shared" si="25"/>
        <v>16:30</v>
      </c>
      <c r="Y74" s="185" t="str">
        <f>TEXT(VLOOKUP(C74, '10.30_일반경영'!$F$6:$N$105, 9, FALSE), "HH:MM")</f>
        <v>16:30</v>
      </c>
      <c r="Z74" s="185" t="str">
        <f t="shared" si="26"/>
        <v>16:45</v>
      </c>
      <c r="AA74" s="186" t="s">
        <v>978</v>
      </c>
      <c r="AB74" s="207" t="s">
        <v>959</v>
      </c>
      <c r="AC74" s="168" t="s">
        <v>972</v>
      </c>
      <c r="AD74" s="168" t="s">
        <v>963</v>
      </c>
      <c r="AE74" s="167" t="str">
        <f>TEXT(VLOOKUP(A74, '10.30_일반경영'!$H$5:$N$110, 7, FALSE), "HH:MM")</f>
        <v>17:15</v>
      </c>
      <c r="AF74" s="188" t="str">
        <f t="shared" si="27"/>
        <v>17:20</v>
      </c>
      <c r="AG74" s="168" t="str" cm="1">
        <f t="array" ref="AG74">TEXT(MAX(VALUE(X74:Z74), VALUE(AB74:AF74)), "HH:MM")</f>
        <v>17:20</v>
      </c>
      <c r="AH74" s="159" t="s">
        <v>637</v>
      </c>
      <c r="AI74" s="151" t="s">
        <v>819</v>
      </c>
      <c r="AJ74" s="160">
        <v>50000</v>
      </c>
    </row>
    <row r="75" spans="1:36" s="154" customFormat="1" ht="39.950000000000003" customHeight="1">
      <c r="A75" s="177" t="s">
        <v>756</v>
      </c>
      <c r="B75" s="177" t="s">
        <v>43</v>
      </c>
      <c r="C75" s="177" t="s">
        <v>756</v>
      </c>
      <c r="D75" s="178" t="s">
        <v>240</v>
      </c>
      <c r="E75" s="178"/>
      <c r="F75" s="178" t="s">
        <v>242</v>
      </c>
      <c r="G75" s="178" t="s">
        <v>243</v>
      </c>
      <c r="H75" s="165" t="s">
        <v>566</v>
      </c>
      <c r="I75" s="179" t="s">
        <v>562</v>
      </c>
      <c r="J75" s="179"/>
      <c r="K75" s="178"/>
      <c r="L75" s="178" t="s">
        <v>816</v>
      </c>
      <c r="M75" s="164" t="s">
        <v>886</v>
      </c>
      <c r="N75" s="204"/>
      <c r="O75" s="180"/>
      <c r="P75" s="180"/>
      <c r="Q75" s="180"/>
      <c r="R75" s="181" t="s">
        <v>893</v>
      </c>
      <c r="S75" s="183" t="str">
        <f t="shared" si="22"/>
        <v>16:25</v>
      </c>
      <c r="T75" s="183" t="str">
        <f>TEXT(VLOOKUP(C75, '10.30_일반경영'!$E$6:$N$99, 10, FALSE), "HH:MM")</f>
        <v>16:30</v>
      </c>
      <c r="U75" s="183" t="str">
        <f t="shared" si="23"/>
        <v>16:45</v>
      </c>
      <c r="V75" s="183" t="str">
        <f t="shared" si="24"/>
        <v>16:50</v>
      </c>
      <c r="W75" s="184" t="s">
        <v>979</v>
      </c>
      <c r="X75" s="207" t="str">
        <f t="shared" si="25"/>
        <v>16:50</v>
      </c>
      <c r="Y75" s="185" t="str">
        <f>TEXT(VLOOKUP(C75, '10.30_일반경영'!$F$6:$N$105, 9, FALSE), "HH:MM")</f>
        <v>16:50</v>
      </c>
      <c r="Z75" s="185" t="str">
        <f t="shared" si="26"/>
        <v>17:05</v>
      </c>
      <c r="AA75" s="186" t="s">
        <v>978</v>
      </c>
      <c r="AB75" s="207" t="s">
        <v>960</v>
      </c>
      <c r="AC75" s="168" t="s">
        <v>973</v>
      </c>
      <c r="AD75" s="168" t="s">
        <v>974</v>
      </c>
      <c r="AE75" s="167" t="str">
        <f>TEXT(VLOOKUP(A75, '10.30_일반경영'!$H$5:$N$110, 7, FALSE), "HH:MM")</f>
        <v>17:40</v>
      </c>
      <c r="AF75" s="188" t="str">
        <f t="shared" si="27"/>
        <v>17:45</v>
      </c>
      <c r="AG75" s="168" t="str" cm="1">
        <f t="array" ref="AG75">TEXT(MAX(VALUE(X75:Z75), VALUE(AB75:AF75)), "HH:MM")</f>
        <v>17:45</v>
      </c>
      <c r="AH75" s="159" t="s">
        <v>638</v>
      </c>
      <c r="AI75" s="151" t="s">
        <v>819</v>
      </c>
      <c r="AJ75" s="160">
        <v>50000</v>
      </c>
    </row>
    <row r="76" spans="1:36" s="154" customFormat="1" ht="45" customHeight="1">
      <c r="A76" s="177" t="s">
        <v>757</v>
      </c>
      <c r="B76" s="177" t="s">
        <v>43</v>
      </c>
      <c r="C76" s="177" t="s">
        <v>757</v>
      </c>
      <c r="D76" s="178" t="s">
        <v>104</v>
      </c>
      <c r="E76" s="178"/>
      <c r="F76" s="178" t="s">
        <v>106</v>
      </c>
      <c r="G76" s="178" t="s">
        <v>107</v>
      </c>
      <c r="H76" s="200" t="s">
        <v>567</v>
      </c>
      <c r="I76" s="179" t="s">
        <v>554</v>
      </c>
      <c r="J76" s="179"/>
      <c r="K76" s="178"/>
      <c r="L76" s="178" t="s">
        <v>816</v>
      </c>
      <c r="M76" s="178"/>
      <c r="N76" s="204"/>
      <c r="O76" s="180"/>
      <c r="P76" s="180"/>
      <c r="Q76" s="180"/>
      <c r="R76" s="181" t="s">
        <v>893</v>
      </c>
      <c r="S76" s="183" t="str">
        <f t="shared" si="22"/>
        <v>08:55</v>
      </c>
      <c r="T76" s="183" t="str">
        <f>TEXT(VLOOKUP(C76, '10.31_일반경제'!$E$6:$N$98, 10, FALSE), "HH:MM")</f>
        <v>09:00</v>
      </c>
      <c r="U76" s="183" t="str">
        <f t="shared" si="23"/>
        <v>09:15</v>
      </c>
      <c r="V76" s="183" t="str">
        <f t="shared" si="24"/>
        <v>09:20</v>
      </c>
      <c r="W76" s="184" t="s">
        <v>979</v>
      </c>
      <c r="X76" s="207" t="str">
        <f t="shared" si="25"/>
        <v>09:20</v>
      </c>
      <c r="Y76" s="185" t="str">
        <f>TEXT(VLOOKUP(C76, '10.31_일반경제'!$F$6:$N$98, 9, FALSE), "HH:MM")</f>
        <v>09:20</v>
      </c>
      <c r="Z76" s="185" t="str">
        <f t="shared" si="26"/>
        <v>09:35</v>
      </c>
      <c r="AA76" s="186" t="s">
        <v>978</v>
      </c>
      <c r="AB76" s="207" t="s">
        <v>899</v>
      </c>
      <c r="AC76" s="168" t="s">
        <v>900</v>
      </c>
      <c r="AD76" s="168" t="s">
        <v>901</v>
      </c>
      <c r="AE76" s="167" t="str">
        <f>TEXT(VLOOKUP(A76, '10.31_일반경제'!$H$5:$N$97, 7, FALSE), "HH:MM")</f>
        <v>10:10</v>
      </c>
      <c r="AF76" s="188" t="str">
        <f t="shared" si="27"/>
        <v>10:15</v>
      </c>
      <c r="AG76" s="168" t="str" cm="1">
        <f t="array" ref="AG76">TEXT(MAX(VALUE(X76:Z76), VALUE(AB76:AF76)), "HH:MM")</f>
        <v>10:15</v>
      </c>
      <c r="AH76" s="159" t="s">
        <v>639</v>
      </c>
      <c r="AI76" s="151" t="s">
        <v>39</v>
      </c>
      <c r="AJ76" s="160">
        <v>50000</v>
      </c>
    </row>
    <row r="77" spans="1:36" s="154" customFormat="1" ht="45" customHeight="1">
      <c r="A77" s="177" t="s">
        <v>761</v>
      </c>
      <c r="B77" s="177" t="s">
        <v>48</v>
      </c>
      <c r="C77" s="177" t="s">
        <v>761</v>
      </c>
      <c r="D77" s="178" t="s">
        <v>288</v>
      </c>
      <c r="E77" s="178"/>
      <c r="F77" s="178" t="s">
        <v>290</v>
      </c>
      <c r="G77" s="178" t="s">
        <v>291</v>
      </c>
      <c r="H77" s="200" t="s">
        <v>567</v>
      </c>
      <c r="I77" s="179" t="s">
        <v>554</v>
      </c>
      <c r="J77" s="179"/>
      <c r="K77" s="178"/>
      <c r="L77" s="178" t="s">
        <v>817</v>
      </c>
      <c r="M77" s="178"/>
      <c r="N77" s="204"/>
      <c r="O77" s="180"/>
      <c r="P77" s="180"/>
      <c r="Q77" s="180"/>
      <c r="R77" s="173" t="s">
        <v>892</v>
      </c>
      <c r="S77" s="165" t="str">
        <f t="shared" si="22"/>
        <v>08:55</v>
      </c>
      <c r="T77" s="165" t="str">
        <f>TEXT(VLOOKUP(C77, '10.31_일반경제'!$J$6:$N$90, 5, FALSE), "HH:MM")</f>
        <v>09:00</v>
      </c>
      <c r="U77" s="165" t="str">
        <f t="shared" si="23"/>
        <v>09:15</v>
      </c>
      <c r="V77" s="165" t="str">
        <f t="shared" si="24"/>
        <v>09:20</v>
      </c>
      <c r="W77" s="174" t="s">
        <v>980</v>
      </c>
      <c r="X77" s="208" t="str">
        <f t="shared" si="25"/>
        <v>09:20</v>
      </c>
      <c r="Y77" s="166" t="str">
        <f>TEXT(VLOOKUP(C77, '10.31_일반경제'!$K$5:$N$97, 4, FALSE), "HH:MM")</f>
        <v>09:20</v>
      </c>
      <c r="Z77" s="166" t="str">
        <f t="shared" si="26"/>
        <v>09:35</v>
      </c>
      <c r="AA77" s="193" t="s">
        <v>981</v>
      </c>
      <c r="AB77" s="208" t="s">
        <v>899</v>
      </c>
      <c r="AC77" s="164" t="s">
        <v>900</v>
      </c>
      <c r="AD77" s="164" t="s">
        <v>901</v>
      </c>
      <c r="AE77" s="167" t="str">
        <f>TEXT(VLOOKUP(A77, '10.31_일반경제'!$M$5:$N$95, 2, FALSE), "HH:MM")</f>
        <v>10:10</v>
      </c>
      <c r="AF77" s="188" t="str">
        <f t="shared" si="27"/>
        <v>10:15</v>
      </c>
      <c r="AG77" s="168" t="str" cm="1">
        <f t="array" ref="AG77">TEXT(MAX(VALUE(X77:Z77), VALUE(AB77:AF77)), "HH:MM")</f>
        <v>10:15</v>
      </c>
      <c r="AH77" s="159" t="s">
        <v>643</v>
      </c>
      <c r="AI77" s="151" t="s">
        <v>39</v>
      </c>
      <c r="AJ77" s="160">
        <v>50000</v>
      </c>
    </row>
    <row r="78" spans="1:36" s="154" customFormat="1" ht="45" customHeight="1">
      <c r="A78" s="177" t="s">
        <v>759</v>
      </c>
      <c r="B78" s="177" t="s">
        <v>43</v>
      </c>
      <c r="C78" s="177" t="s">
        <v>759</v>
      </c>
      <c r="D78" s="178" t="s">
        <v>112</v>
      </c>
      <c r="E78" s="178"/>
      <c r="F78" s="178" t="s">
        <v>114</v>
      </c>
      <c r="G78" s="178" t="s">
        <v>115</v>
      </c>
      <c r="H78" s="200" t="s">
        <v>567</v>
      </c>
      <c r="I78" s="179" t="s">
        <v>554</v>
      </c>
      <c r="J78" s="179"/>
      <c r="K78" s="178"/>
      <c r="L78" s="178" t="s">
        <v>816</v>
      </c>
      <c r="M78" s="178"/>
      <c r="N78" s="205" t="s">
        <v>978</v>
      </c>
      <c r="O78" s="187" t="str">
        <f>AB78</f>
        <v>08:55</v>
      </c>
      <c r="P78" s="187" t="str">
        <f>AC78</f>
        <v>09:00</v>
      </c>
      <c r="Q78" s="187" t="str">
        <f>AD78</f>
        <v>09:20</v>
      </c>
      <c r="R78" s="181" t="s">
        <v>893</v>
      </c>
      <c r="S78" s="187" t="str">
        <f>Q78</f>
        <v>09:20</v>
      </c>
      <c r="T78" s="168" t="str">
        <f>TEXT(VLOOKUP(C78, '10.31_일반경제'!$E$6:$N$98, 10, FALSE), "HH:MM")</f>
        <v>09:40</v>
      </c>
      <c r="U78" s="183" t="str">
        <f t="shared" si="23"/>
        <v>09:55</v>
      </c>
      <c r="V78" s="183" t="str">
        <f t="shared" si="24"/>
        <v>10:00</v>
      </c>
      <c r="W78" s="184" t="s">
        <v>979</v>
      </c>
      <c r="X78" s="207" t="str">
        <f t="shared" si="25"/>
        <v>10:00</v>
      </c>
      <c r="Y78" s="185" t="str">
        <f>TEXT(VLOOKUP(C78, '10.31_일반경제'!$F$6:$N$98, 9, FALSE), "HH:MM")</f>
        <v>10:00</v>
      </c>
      <c r="Z78" s="185" t="str">
        <f t="shared" si="26"/>
        <v>10:15</v>
      </c>
      <c r="AA78" s="189"/>
      <c r="AB78" s="190" t="s">
        <v>905</v>
      </c>
      <c r="AC78" s="191" t="s">
        <v>906</v>
      </c>
      <c r="AD78" s="191" t="s">
        <v>907</v>
      </c>
      <c r="AE78" s="167" t="str">
        <f>TEXT(VLOOKUP(A78, '10.31_일반경제'!$H$5:$N$97, 7, FALSE), "HH:MM")</f>
        <v>10:15</v>
      </c>
      <c r="AF78" s="188" t="str">
        <f t="shared" si="27"/>
        <v>10:20</v>
      </c>
      <c r="AG78" s="168" t="str" cm="1">
        <f t="array" ref="AG78">TEXT(MAX(VALUE(X78:AF78)), "HH:MM")</f>
        <v>10:20</v>
      </c>
      <c r="AH78" s="159" t="s">
        <v>641</v>
      </c>
      <c r="AI78" s="151" t="s">
        <v>39</v>
      </c>
      <c r="AJ78" s="160">
        <v>50000</v>
      </c>
    </row>
    <row r="79" spans="1:36" s="154" customFormat="1" ht="45" customHeight="1">
      <c r="A79" s="177" t="s">
        <v>763</v>
      </c>
      <c r="B79" s="177" t="s">
        <v>48</v>
      </c>
      <c r="C79" s="177" t="s">
        <v>763</v>
      </c>
      <c r="D79" s="178" t="s">
        <v>296</v>
      </c>
      <c r="E79" s="178"/>
      <c r="F79" s="178" t="s">
        <v>298</v>
      </c>
      <c r="G79" s="178" t="s">
        <v>299</v>
      </c>
      <c r="H79" s="200" t="s">
        <v>567</v>
      </c>
      <c r="I79" s="179" t="s">
        <v>554</v>
      </c>
      <c r="J79" s="179"/>
      <c r="K79" s="178"/>
      <c r="L79" s="178" t="s">
        <v>817</v>
      </c>
      <c r="M79" s="178"/>
      <c r="N79" s="204"/>
      <c r="O79" s="180"/>
      <c r="P79" s="180"/>
      <c r="Q79" s="180"/>
      <c r="R79" s="173" t="s">
        <v>892</v>
      </c>
      <c r="S79" s="165" t="str">
        <f>TEXT(T79-TIME(0, 5, 0), "HH:MM")</f>
        <v>09:35</v>
      </c>
      <c r="T79" s="165" t="str">
        <f>TEXT(VLOOKUP(C79, '10.31_일반경제'!$J$6:$N$90, 5, FALSE), "HH:MM")</f>
        <v>09:40</v>
      </c>
      <c r="U79" s="165" t="str">
        <f t="shared" si="23"/>
        <v>09:55</v>
      </c>
      <c r="V79" s="165" t="str">
        <f t="shared" si="24"/>
        <v>10:00</v>
      </c>
      <c r="W79" s="174" t="s">
        <v>980</v>
      </c>
      <c r="X79" s="208" t="str">
        <f t="shared" si="25"/>
        <v>10:00</v>
      </c>
      <c r="Y79" s="166" t="str">
        <f>TEXT(VLOOKUP(C79, '10.31_일반경제'!$K$5:$N$97, 4, FALSE), "HH:MM")</f>
        <v>10:00</v>
      </c>
      <c r="Z79" s="166" t="str">
        <f t="shared" si="26"/>
        <v>10:15</v>
      </c>
      <c r="AA79" s="193" t="s">
        <v>981</v>
      </c>
      <c r="AB79" s="208" t="s">
        <v>905</v>
      </c>
      <c r="AC79" s="164" t="s">
        <v>906</v>
      </c>
      <c r="AD79" s="164" t="s">
        <v>907</v>
      </c>
      <c r="AE79" s="167" t="str">
        <f>TEXT(VLOOKUP(A79, '10.31_일반경제'!$M$5:$N$95, 2, FALSE), "HH:MM")</f>
        <v>10:15</v>
      </c>
      <c r="AF79" s="188" t="str">
        <f t="shared" si="27"/>
        <v>10:20</v>
      </c>
      <c r="AG79" s="168" t="str" cm="1">
        <f t="array" ref="AG79">TEXT(MAX(VALUE(X79:Z79), VALUE(AB79:AF79)), "HH:MM")</f>
        <v>10:20</v>
      </c>
      <c r="AH79" s="159" t="s">
        <v>645</v>
      </c>
      <c r="AI79" s="151" t="s">
        <v>825</v>
      </c>
      <c r="AJ79" s="160">
        <v>80000</v>
      </c>
    </row>
    <row r="80" spans="1:36" s="154" customFormat="1" ht="45" customHeight="1">
      <c r="A80" s="177" t="s">
        <v>758</v>
      </c>
      <c r="B80" s="177" t="s">
        <v>64</v>
      </c>
      <c r="C80" s="177" t="s">
        <v>758</v>
      </c>
      <c r="D80" s="178" t="s">
        <v>108</v>
      </c>
      <c r="E80" s="178"/>
      <c r="F80" s="178" t="s">
        <v>110</v>
      </c>
      <c r="G80" s="178" t="s">
        <v>111</v>
      </c>
      <c r="H80" s="200" t="s">
        <v>567</v>
      </c>
      <c r="I80" s="179" t="s">
        <v>554</v>
      </c>
      <c r="J80" s="179"/>
      <c r="K80" s="178"/>
      <c r="L80" s="178" t="s">
        <v>816</v>
      </c>
      <c r="M80" s="178"/>
      <c r="N80" s="204"/>
      <c r="O80" s="180"/>
      <c r="P80" s="180"/>
      <c r="Q80" s="180"/>
      <c r="R80" s="181" t="s">
        <v>893</v>
      </c>
      <c r="S80" s="183" t="str">
        <f>TEXT(T80-TIME(0, 5, 0), "HH:MM")</f>
        <v>09:15</v>
      </c>
      <c r="T80" s="183" t="str">
        <f>TEXT(VLOOKUP(C80, '10.31_일반경제'!$E$6:$N$98, 10, FALSE), "HH:MM")</f>
        <v>09:20</v>
      </c>
      <c r="U80" s="183" t="str">
        <f t="shared" si="23"/>
        <v>09:35</v>
      </c>
      <c r="V80" s="183" t="str">
        <f t="shared" si="24"/>
        <v>09:40</v>
      </c>
      <c r="W80" s="184" t="s">
        <v>979</v>
      </c>
      <c r="X80" s="207" t="str">
        <f t="shared" si="25"/>
        <v>09:40</v>
      </c>
      <c r="Y80" s="185" t="str">
        <f>TEXT(VLOOKUP(C80, '10.31_일반경제'!$F$6:$N$98, 9, FALSE), "HH:MM")</f>
        <v>09:40</v>
      </c>
      <c r="Z80" s="185" t="str">
        <f t="shared" si="26"/>
        <v>09:55</v>
      </c>
      <c r="AA80" s="186" t="s">
        <v>978</v>
      </c>
      <c r="AB80" s="207" t="s">
        <v>902</v>
      </c>
      <c r="AC80" s="168" t="s">
        <v>903</v>
      </c>
      <c r="AD80" s="168" t="s">
        <v>904</v>
      </c>
      <c r="AE80" s="167" t="str">
        <f>TEXT(VLOOKUP(A80, '10.31_일반경제'!$H$5:$N$97, 7, FALSE), "HH:MM")</f>
        <v>10:35</v>
      </c>
      <c r="AF80" s="188" t="str">
        <f t="shared" si="27"/>
        <v>10:40</v>
      </c>
      <c r="AG80" s="168" t="str" cm="1">
        <f t="array" ref="AG80">TEXT(MAX(VALUE(X80:Z80), VALUE(AB80:AF80)), "HH:MM")</f>
        <v>10:40</v>
      </c>
      <c r="AH80" s="159" t="s">
        <v>640</v>
      </c>
      <c r="AI80" s="151" t="s">
        <v>39</v>
      </c>
      <c r="AJ80" s="160">
        <v>50000</v>
      </c>
    </row>
    <row r="81" spans="1:36" s="154" customFormat="1" ht="45" customHeight="1">
      <c r="A81" s="177" t="s">
        <v>762</v>
      </c>
      <c r="B81" s="177" t="s">
        <v>48</v>
      </c>
      <c r="C81" s="177" t="s">
        <v>762</v>
      </c>
      <c r="D81" s="178" t="s">
        <v>292</v>
      </c>
      <c r="E81" s="178"/>
      <c r="F81" s="178" t="s">
        <v>294</v>
      </c>
      <c r="G81" s="178" t="s">
        <v>295</v>
      </c>
      <c r="H81" s="200" t="s">
        <v>567</v>
      </c>
      <c r="I81" s="179" t="s">
        <v>554</v>
      </c>
      <c r="J81" s="179"/>
      <c r="K81" s="178"/>
      <c r="L81" s="178" t="s">
        <v>817</v>
      </c>
      <c r="M81" s="178"/>
      <c r="N81" s="204"/>
      <c r="O81" s="180"/>
      <c r="P81" s="180"/>
      <c r="Q81" s="180"/>
      <c r="R81" s="173" t="s">
        <v>892</v>
      </c>
      <c r="S81" s="165" t="str">
        <f>TEXT(T81-TIME(0, 5, 0), "HH:MM")</f>
        <v>09:15</v>
      </c>
      <c r="T81" s="165" t="str">
        <f>TEXT(VLOOKUP(C81, '10.31_일반경제'!$J$6:$N$90, 5, FALSE), "HH:MM")</f>
        <v>09:20</v>
      </c>
      <c r="U81" s="165" t="str">
        <f t="shared" si="23"/>
        <v>09:35</v>
      </c>
      <c r="V81" s="165" t="str">
        <f t="shared" si="24"/>
        <v>09:40</v>
      </c>
      <c r="W81" s="174" t="s">
        <v>980</v>
      </c>
      <c r="X81" s="208" t="str">
        <f t="shared" si="25"/>
        <v>09:40</v>
      </c>
      <c r="Y81" s="166" t="str">
        <f>TEXT(VLOOKUP(C81, '10.31_일반경제'!$K$5:$N$97, 4, FALSE), "HH:MM")</f>
        <v>09:40</v>
      </c>
      <c r="Z81" s="166" t="str">
        <f t="shared" si="26"/>
        <v>09:55</v>
      </c>
      <c r="AA81" s="193" t="s">
        <v>981</v>
      </c>
      <c r="AB81" s="208" t="s">
        <v>902</v>
      </c>
      <c r="AC81" s="164" t="s">
        <v>903</v>
      </c>
      <c r="AD81" s="164" t="s">
        <v>904</v>
      </c>
      <c r="AE81" s="167" t="str">
        <f>TEXT(VLOOKUP(A81, '10.31_일반경제'!$M$5:$N$95, 2, FALSE), "HH:MM")</f>
        <v>10:35</v>
      </c>
      <c r="AF81" s="188" t="str">
        <f t="shared" si="27"/>
        <v>10:40</v>
      </c>
      <c r="AG81" s="168" t="str" cm="1">
        <f t="array" ref="AG81">TEXT(MAX(VALUE(X81:Z81), VALUE(AB81:AF81)), "HH:MM")</f>
        <v>10:40</v>
      </c>
      <c r="AH81" s="159" t="s">
        <v>644</v>
      </c>
      <c r="AI81" s="151" t="s">
        <v>827</v>
      </c>
      <c r="AJ81" s="160">
        <v>80000</v>
      </c>
    </row>
    <row r="82" spans="1:36" s="154" customFormat="1" ht="45" customHeight="1">
      <c r="A82" s="177" t="s">
        <v>760</v>
      </c>
      <c r="B82" s="177" t="s">
        <v>43</v>
      </c>
      <c r="C82" s="177" t="s">
        <v>760</v>
      </c>
      <c r="D82" s="178" t="s">
        <v>116</v>
      </c>
      <c r="E82" s="178"/>
      <c r="F82" s="178" t="s">
        <v>118</v>
      </c>
      <c r="G82" s="178" t="s">
        <v>119</v>
      </c>
      <c r="H82" s="200" t="s">
        <v>567</v>
      </c>
      <c r="I82" s="179" t="s">
        <v>554</v>
      </c>
      <c r="J82" s="179"/>
      <c r="K82" s="178"/>
      <c r="L82" s="178" t="s">
        <v>816</v>
      </c>
      <c r="M82" s="178"/>
      <c r="N82" s="205" t="s">
        <v>978</v>
      </c>
      <c r="O82" s="187" t="str">
        <f t="shared" ref="O82:Q83" si="28">AB82</f>
        <v>09:20</v>
      </c>
      <c r="P82" s="187" t="str">
        <f t="shared" si="28"/>
        <v>09:25</v>
      </c>
      <c r="Q82" s="187" t="str">
        <f t="shared" si="28"/>
        <v>09:45</v>
      </c>
      <c r="R82" s="181" t="s">
        <v>893</v>
      </c>
      <c r="S82" s="187" t="str">
        <f>Q82</f>
        <v>09:45</v>
      </c>
      <c r="T82" s="168" t="str">
        <f>TEXT(VLOOKUP(C82, '10.31_일반경제'!$E$6:$N$98, 10, FALSE), "HH:MM")</f>
        <v>10:00</v>
      </c>
      <c r="U82" s="183" t="str">
        <f t="shared" si="23"/>
        <v>10:15</v>
      </c>
      <c r="V82" s="183" t="str">
        <f t="shared" si="24"/>
        <v>10:20</v>
      </c>
      <c r="W82" s="184" t="s">
        <v>979</v>
      </c>
      <c r="X82" s="207" t="str">
        <f t="shared" si="25"/>
        <v>10:20</v>
      </c>
      <c r="Y82" s="185" t="str">
        <f>TEXT(VLOOKUP(C82, '10.31_일반경제'!$F$6:$N$98, 9, FALSE), "HH:MM")</f>
        <v>10:20</v>
      </c>
      <c r="Z82" s="185" t="str">
        <f t="shared" si="26"/>
        <v>10:35</v>
      </c>
      <c r="AA82" s="189"/>
      <c r="AB82" s="190" t="s">
        <v>907</v>
      </c>
      <c r="AC82" s="191" t="s">
        <v>908</v>
      </c>
      <c r="AD82" s="191" t="s">
        <v>909</v>
      </c>
      <c r="AE82" s="167" t="str">
        <f>TEXT(VLOOKUP(A82, '10.31_일반경제'!$H$5:$N$97, 7, FALSE), "HH:MM")</f>
        <v>10:40</v>
      </c>
      <c r="AF82" s="188" t="str">
        <f t="shared" si="27"/>
        <v>10:45</v>
      </c>
      <c r="AG82" s="168" t="str" cm="1">
        <f t="array" ref="AG82">TEXT(MAX(VALUE(X82:AF82)), "HH:MM")</f>
        <v>10:45</v>
      </c>
      <c r="AH82" s="159" t="s">
        <v>642</v>
      </c>
      <c r="AI82" s="151" t="s">
        <v>39</v>
      </c>
      <c r="AJ82" s="160">
        <v>50000</v>
      </c>
    </row>
    <row r="83" spans="1:36" s="154" customFormat="1" ht="45" customHeight="1">
      <c r="A83" s="177" t="s">
        <v>764</v>
      </c>
      <c r="B83" s="177" t="s">
        <v>48</v>
      </c>
      <c r="C83" s="177" t="s">
        <v>764</v>
      </c>
      <c r="D83" s="178" t="s">
        <v>300</v>
      </c>
      <c r="E83" s="178"/>
      <c r="F83" s="178" t="s">
        <v>302</v>
      </c>
      <c r="G83" s="178" t="s">
        <v>303</v>
      </c>
      <c r="H83" s="200" t="s">
        <v>567</v>
      </c>
      <c r="I83" s="179" t="s">
        <v>554</v>
      </c>
      <c r="J83" s="179"/>
      <c r="K83" s="178"/>
      <c r="L83" s="178" t="s">
        <v>817</v>
      </c>
      <c r="M83" s="178"/>
      <c r="N83" s="175" t="s">
        <v>981</v>
      </c>
      <c r="O83" s="194" t="str">
        <f t="shared" si="28"/>
        <v>09:20</v>
      </c>
      <c r="P83" s="194" t="str">
        <f t="shared" si="28"/>
        <v>09:25</v>
      </c>
      <c r="Q83" s="194" t="str">
        <f t="shared" si="28"/>
        <v>09:45</v>
      </c>
      <c r="R83" s="173" t="s">
        <v>892</v>
      </c>
      <c r="S83" s="194" t="str">
        <f>Q83</f>
        <v>09:45</v>
      </c>
      <c r="T83" s="164" t="str">
        <f>TEXT(VLOOKUP(C83, '10.31_일반경제'!$J$6:$N$90, 5, FALSE), "HH:MM")</f>
        <v>10:00</v>
      </c>
      <c r="U83" s="165" t="str">
        <f t="shared" si="23"/>
        <v>10:15</v>
      </c>
      <c r="V83" s="165" t="str">
        <f t="shared" si="24"/>
        <v>10:20</v>
      </c>
      <c r="W83" s="174" t="s">
        <v>980</v>
      </c>
      <c r="X83" s="208" t="str">
        <f t="shared" si="25"/>
        <v>10:20</v>
      </c>
      <c r="Y83" s="166" t="str">
        <f>TEXT(VLOOKUP(C83, '10.31_일반경제'!$K$5:$N$97, 4, FALSE), "HH:MM")</f>
        <v>10:20</v>
      </c>
      <c r="Z83" s="166" t="str">
        <f t="shared" si="26"/>
        <v>10:35</v>
      </c>
      <c r="AA83" s="189"/>
      <c r="AB83" s="190" t="s">
        <v>907</v>
      </c>
      <c r="AC83" s="191" t="s">
        <v>908</v>
      </c>
      <c r="AD83" s="191" t="s">
        <v>909</v>
      </c>
      <c r="AE83" s="167" t="str">
        <f>TEXT(VLOOKUP(A83, '10.31_일반경제'!$M$5:$N$95, 2, FALSE), "HH:MM")</f>
        <v>10:40</v>
      </c>
      <c r="AF83" s="188" t="str">
        <f t="shared" si="27"/>
        <v>10:45</v>
      </c>
      <c r="AG83" s="168" t="str" cm="1">
        <f t="array" ref="AG83">TEXT(MAX(VALUE(X83:AF83)), "HH:MM")</f>
        <v>10:45</v>
      </c>
      <c r="AH83" s="159" t="s">
        <v>646</v>
      </c>
      <c r="AI83" s="151" t="s">
        <v>828</v>
      </c>
      <c r="AJ83" s="160">
        <v>120000</v>
      </c>
    </row>
    <row r="84" spans="1:36" s="154" customFormat="1" ht="45" customHeight="1">
      <c r="A84" s="177" t="s">
        <v>765</v>
      </c>
      <c r="B84" s="177" t="s">
        <v>43</v>
      </c>
      <c r="C84" s="177" t="s">
        <v>765</v>
      </c>
      <c r="D84" s="178" t="s">
        <v>120</v>
      </c>
      <c r="E84" s="178"/>
      <c r="F84" s="178" t="s">
        <v>122</v>
      </c>
      <c r="G84" s="178" t="s">
        <v>123</v>
      </c>
      <c r="H84" s="200" t="s">
        <v>567</v>
      </c>
      <c r="I84" s="179" t="s">
        <v>556</v>
      </c>
      <c r="J84" s="179"/>
      <c r="K84" s="178"/>
      <c r="L84" s="178" t="s">
        <v>816</v>
      </c>
      <c r="M84" s="178"/>
      <c r="N84" s="204"/>
      <c r="O84" s="180"/>
      <c r="P84" s="180"/>
      <c r="Q84" s="180"/>
      <c r="R84" s="181" t="s">
        <v>893</v>
      </c>
      <c r="S84" s="183" t="str">
        <f>TEXT(T84-TIME(0, 5, 0), "HH:MM")</f>
        <v>10:15</v>
      </c>
      <c r="T84" s="183" t="str">
        <f>TEXT(VLOOKUP(C84, '10.31_일반경제'!$E$6:$N$98, 10, FALSE), "HH:MM")</f>
        <v>10:20</v>
      </c>
      <c r="U84" s="183" t="str">
        <f t="shared" si="23"/>
        <v>10:35</v>
      </c>
      <c r="V84" s="183" t="str">
        <f t="shared" si="24"/>
        <v>10:40</v>
      </c>
      <c r="W84" s="184" t="s">
        <v>979</v>
      </c>
      <c r="X84" s="207" t="str">
        <f t="shared" si="25"/>
        <v>10:40</v>
      </c>
      <c r="Y84" s="185" t="str">
        <f>TEXT(VLOOKUP(C84, '10.31_일반경제'!$F$6:$N$98, 9, FALSE), "HH:MM")</f>
        <v>10:40</v>
      </c>
      <c r="Z84" s="185" t="str">
        <f t="shared" si="26"/>
        <v>10:55</v>
      </c>
      <c r="AA84" s="186" t="s">
        <v>978</v>
      </c>
      <c r="AB84" s="207" t="s">
        <v>910</v>
      </c>
      <c r="AC84" s="168" t="s">
        <v>911</v>
      </c>
      <c r="AD84" s="168" t="s">
        <v>912</v>
      </c>
      <c r="AE84" s="167" t="str">
        <f>TEXT(VLOOKUP(A84, '10.31_일반경제'!$H$5:$N$97, 7, FALSE), "HH:MM")</f>
        <v>11:25</v>
      </c>
      <c r="AF84" s="188" t="str">
        <f t="shared" si="27"/>
        <v>11:30</v>
      </c>
      <c r="AG84" s="168" t="str" cm="1">
        <f t="array" ref="AG84">TEXT(MAX(VALUE(X84:Z84), VALUE(AB84:AF84)), "HH:MM")</f>
        <v>11:30</v>
      </c>
      <c r="AH84" s="159" t="s">
        <v>647</v>
      </c>
      <c r="AI84" s="151" t="s">
        <v>39</v>
      </c>
      <c r="AJ84" s="160">
        <v>50000</v>
      </c>
    </row>
    <row r="85" spans="1:36" s="154" customFormat="1" ht="45" customHeight="1">
      <c r="A85" s="177" t="s">
        <v>769</v>
      </c>
      <c r="B85" s="177" t="s">
        <v>48</v>
      </c>
      <c r="C85" s="177" t="s">
        <v>769</v>
      </c>
      <c r="D85" s="178" t="s">
        <v>304</v>
      </c>
      <c r="E85" s="178"/>
      <c r="F85" s="178" t="s">
        <v>306</v>
      </c>
      <c r="G85" s="178" t="s">
        <v>307</v>
      </c>
      <c r="H85" s="200" t="s">
        <v>567</v>
      </c>
      <c r="I85" s="179" t="s">
        <v>556</v>
      </c>
      <c r="J85" s="179"/>
      <c r="K85" s="178"/>
      <c r="L85" s="178" t="s">
        <v>817</v>
      </c>
      <c r="M85" s="178"/>
      <c r="N85" s="204"/>
      <c r="O85" s="180"/>
      <c r="P85" s="180"/>
      <c r="Q85" s="180"/>
      <c r="R85" s="173" t="s">
        <v>892</v>
      </c>
      <c r="S85" s="165" t="str">
        <f>TEXT(T85-TIME(0, 5, 0), "HH:MM")</f>
        <v>10:15</v>
      </c>
      <c r="T85" s="165" t="str">
        <f>TEXT(VLOOKUP(C85, '10.31_일반경제'!$J$6:$N$90, 5, FALSE), "HH:MM")</f>
        <v>10:20</v>
      </c>
      <c r="U85" s="165" t="str">
        <f t="shared" si="23"/>
        <v>10:35</v>
      </c>
      <c r="V85" s="165" t="str">
        <f t="shared" si="24"/>
        <v>10:40</v>
      </c>
      <c r="W85" s="174" t="s">
        <v>980</v>
      </c>
      <c r="X85" s="208" t="str">
        <f t="shared" si="25"/>
        <v>10:40</v>
      </c>
      <c r="Y85" s="166" t="str">
        <f>TEXT(VLOOKUP(C85, '10.31_일반경제'!$K$5:$N$97, 4, FALSE), "HH:MM")</f>
        <v>10:40</v>
      </c>
      <c r="Z85" s="166" t="str">
        <f t="shared" si="26"/>
        <v>10:55</v>
      </c>
      <c r="AA85" s="193" t="s">
        <v>981</v>
      </c>
      <c r="AB85" s="208" t="s">
        <v>910</v>
      </c>
      <c r="AC85" s="164" t="s">
        <v>911</v>
      </c>
      <c r="AD85" s="164" t="s">
        <v>912</v>
      </c>
      <c r="AE85" s="167" t="str">
        <f>TEXT(VLOOKUP(A85, '10.31_일반경제'!$M$5:$N$95, 2, FALSE), "HH:MM")</f>
        <v>11:25</v>
      </c>
      <c r="AF85" s="188" t="str">
        <f t="shared" si="27"/>
        <v>11:30</v>
      </c>
      <c r="AG85" s="168" t="str" cm="1">
        <f t="array" ref="AG85">TEXT(MAX(VALUE(X85:Z85), VALUE(AB85:AF85)), "HH:MM")</f>
        <v>11:30</v>
      </c>
      <c r="AH85" s="159" t="s">
        <v>651</v>
      </c>
      <c r="AI85" s="151" t="s">
        <v>821</v>
      </c>
      <c r="AJ85" s="160">
        <v>120000</v>
      </c>
    </row>
    <row r="86" spans="1:36" s="154" customFormat="1" ht="45" customHeight="1">
      <c r="A86" s="177" t="s">
        <v>766</v>
      </c>
      <c r="B86" s="177" t="s">
        <v>43</v>
      </c>
      <c r="C86" s="177" t="s">
        <v>766</v>
      </c>
      <c r="D86" s="178" t="s">
        <v>124</v>
      </c>
      <c r="E86" s="178"/>
      <c r="F86" s="178" t="s">
        <v>126</v>
      </c>
      <c r="G86" s="178" t="s">
        <v>127</v>
      </c>
      <c r="H86" s="200" t="s">
        <v>567</v>
      </c>
      <c r="I86" s="179" t="s">
        <v>556</v>
      </c>
      <c r="J86" s="179"/>
      <c r="K86" s="178"/>
      <c r="L86" s="178" t="s">
        <v>816</v>
      </c>
      <c r="M86" s="178"/>
      <c r="N86" s="204"/>
      <c r="O86" s="180"/>
      <c r="P86" s="180"/>
      <c r="Q86" s="180"/>
      <c r="R86" s="181" t="s">
        <v>893</v>
      </c>
      <c r="S86" s="183" t="str">
        <f>TEXT(T86-TIME(0, 5, 0), "HH:MM")</f>
        <v>10:35</v>
      </c>
      <c r="T86" s="183" t="str">
        <f>TEXT(VLOOKUP(C86, '10.31_일반경제'!$E$6:$N$98, 10, FALSE), "HH:MM")</f>
        <v>10:40</v>
      </c>
      <c r="U86" s="183" t="str">
        <f t="shared" si="23"/>
        <v>10:55</v>
      </c>
      <c r="V86" s="183" t="str">
        <f t="shared" si="24"/>
        <v>11:00</v>
      </c>
      <c r="W86" s="184" t="s">
        <v>979</v>
      </c>
      <c r="X86" s="207" t="str">
        <f t="shared" si="25"/>
        <v>11:00</v>
      </c>
      <c r="Y86" s="185" t="str">
        <f>TEXT(VLOOKUP(C86, '10.31_일반경제'!$F$6:$N$98, 9, FALSE), "HH:MM")</f>
        <v>11:00</v>
      </c>
      <c r="Z86" s="185" t="str">
        <f t="shared" si="26"/>
        <v>11:15</v>
      </c>
      <c r="AA86" s="186" t="s">
        <v>978</v>
      </c>
      <c r="AB86" s="207" t="s">
        <v>913</v>
      </c>
      <c r="AC86" s="168" t="s">
        <v>914</v>
      </c>
      <c r="AD86" s="168" t="s">
        <v>915</v>
      </c>
      <c r="AE86" s="167" t="str">
        <f>TEXT(VLOOKUP(A86, '10.31_일반경제'!$H$5:$N$97, 7, FALSE), "HH:MM")</f>
        <v>11:50</v>
      </c>
      <c r="AF86" s="188" t="str">
        <f t="shared" si="27"/>
        <v>11:55</v>
      </c>
      <c r="AG86" s="168" t="str" cm="1">
        <f t="array" ref="AG86">TEXT(MAX(VALUE(X86:Z86), VALUE(AB86:AF86)), "HH:MM")</f>
        <v>11:55</v>
      </c>
      <c r="AH86" s="159" t="s">
        <v>648</v>
      </c>
      <c r="AI86" s="151" t="s">
        <v>39</v>
      </c>
      <c r="AJ86" s="160">
        <v>50000</v>
      </c>
    </row>
    <row r="87" spans="1:36" s="154" customFormat="1" ht="45" customHeight="1">
      <c r="A87" s="177" t="s">
        <v>770</v>
      </c>
      <c r="B87" s="177" t="s">
        <v>48</v>
      </c>
      <c r="C87" s="177" t="s">
        <v>770</v>
      </c>
      <c r="D87" s="178" t="s">
        <v>308</v>
      </c>
      <c r="E87" s="178"/>
      <c r="F87" s="178" t="s">
        <v>310</v>
      </c>
      <c r="G87" s="178" t="s">
        <v>311</v>
      </c>
      <c r="H87" s="200" t="s">
        <v>567</v>
      </c>
      <c r="I87" s="179" t="s">
        <v>556</v>
      </c>
      <c r="J87" s="179"/>
      <c r="K87" s="178"/>
      <c r="L87" s="178" t="s">
        <v>817</v>
      </c>
      <c r="M87" s="178"/>
      <c r="N87" s="204"/>
      <c r="O87" s="180"/>
      <c r="P87" s="180"/>
      <c r="Q87" s="180"/>
      <c r="R87" s="173" t="s">
        <v>892</v>
      </c>
      <c r="S87" s="165" t="str">
        <f>TEXT(T87-TIME(0, 5, 0), "HH:MM")</f>
        <v>10:35</v>
      </c>
      <c r="T87" s="165" t="str">
        <f>TEXT(VLOOKUP(C87, '10.31_일반경제'!$J$6:$N$90, 5, FALSE), "HH:MM")</f>
        <v>10:40</v>
      </c>
      <c r="U87" s="165" t="str">
        <f t="shared" si="23"/>
        <v>10:55</v>
      </c>
      <c r="V87" s="165" t="str">
        <f t="shared" si="24"/>
        <v>11:00</v>
      </c>
      <c r="W87" s="174" t="s">
        <v>980</v>
      </c>
      <c r="X87" s="208" t="str">
        <f t="shared" si="25"/>
        <v>11:00</v>
      </c>
      <c r="Y87" s="166" t="str">
        <f>TEXT(VLOOKUP(C87, '10.31_일반경제'!$K$5:$N$97, 4, FALSE), "HH:MM")</f>
        <v>11:00</v>
      </c>
      <c r="Z87" s="166" t="str">
        <f t="shared" si="26"/>
        <v>11:15</v>
      </c>
      <c r="AA87" s="193" t="s">
        <v>981</v>
      </c>
      <c r="AB87" s="208" t="s">
        <v>913</v>
      </c>
      <c r="AC87" s="164" t="s">
        <v>914</v>
      </c>
      <c r="AD87" s="164" t="s">
        <v>915</v>
      </c>
      <c r="AE87" s="167" t="str">
        <f>TEXT(VLOOKUP(A87, '10.31_일반경제'!$M$5:$N$95, 2, FALSE), "HH:MM")</f>
        <v>11:50</v>
      </c>
      <c r="AF87" s="188" t="str">
        <f t="shared" si="27"/>
        <v>11:55</v>
      </c>
      <c r="AG87" s="168" t="str" cm="1">
        <f t="array" ref="AG87">TEXT(MAX(VALUE(X87:Z87), VALUE(AB87:AF87)), "HH:MM")</f>
        <v>11:55</v>
      </c>
      <c r="AH87" s="159" t="s">
        <v>652</v>
      </c>
      <c r="AI87" s="151" t="s">
        <v>821</v>
      </c>
      <c r="AJ87" s="160">
        <v>120000</v>
      </c>
    </row>
    <row r="88" spans="1:36" s="154" customFormat="1" ht="45" customHeight="1">
      <c r="A88" s="177" t="s">
        <v>768</v>
      </c>
      <c r="B88" s="177" t="s">
        <v>43</v>
      </c>
      <c r="C88" s="177" t="s">
        <v>768</v>
      </c>
      <c r="D88" s="178" t="s">
        <v>132</v>
      </c>
      <c r="E88" s="178"/>
      <c r="F88" s="178" t="s">
        <v>134</v>
      </c>
      <c r="G88" s="178" t="s">
        <v>135</v>
      </c>
      <c r="H88" s="200" t="s">
        <v>567</v>
      </c>
      <c r="I88" s="179" t="s">
        <v>556</v>
      </c>
      <c r="J88" s="179"/>
      <c r="K88" s="178"/>
      <c r="L88" s="178" t="s">
        <v>816</v>
      </c>
      <c r="M88" s="178"/>
      <c r="N88" s="205" t="s">
        <v>978</v>
      </c>
      <c r="O88" s="187" t="str">
        <f t="shared" ref="O88:Q89" si="29">AB88</f>
        <v>10:35</v>
      </c>
      <c r="P88" s="187" t="str">
        <f t="shared" si="29"/>
        <v>10:40</v>
      </c>
      <c r="Q88" s="187" t="str">
        <f t="shared" si="29"/>
        <v>11:00</v>
      </c>
      <c r="R88" s="181" t="s">
        <v>893</v>
      </c>
      <c r="S88" s="187" t="str">
        <f>Q88</f>
        <v>11:00</v>
      </c>
      <c r="T88" s="168" t="str">
        <f>TEXT(VLOOKUP(C88, '10.31_일반경제'!$E$6:$N$98, 10, FALSE), "HH:MM")</f>
        <v>11:20</v>
      </c>
      <c r="U88" s="183" t="str">
        <f t="shared" si="23"/>
        <v>11:35</v>
      </c>
      <c r="V88" s="183" t="str">
        <f t="shared" si="24"/>
        <v>11:40</v>
      </c>
      <c r="W88" s="184" t="s">
        <v>979</v>
      </c>
      <c r="X88" s="207" t="str">
        <f t="shared" si="25"/>
        <v>11:40</v>
      </c>
      <c r="Y88" s="185" t="str">
        <f>TEXT(VLOOKUP(C88, '10.31_일반경제'!$F$6:$N$98, 9, FALSE), "HH:MM")</f>
        <v>11:40</v>
      </c>
      <c r="Z88" s="185" t="str">
        <f t="shared" si="26"/>
        <v>11:55</v>
      </c>
      <c r="AA88" s="189"/>
      <c r="AB88" s="190" t="s">
        <v>904</v>
      </c>
      <c r="AC88" s="191" t="s">
        <v>919</v>
      </c>
      <c r="AD88" s="191" t="s">
        <v>920</v>
      </c>
      <c r="AE88" s="167" t="str">
        <f>TEXT(VLOOKUP(A88, '10.31_일반경제'!$H$5:$N$97, 7, FALSE), "HH:MM")</f>
        <v>11:55</v>
      </c>
      <c r="AF88" s="188" t="str">
        <f t="shared" si="27"/>
        <v>12:00</v>
      </c>
      <c r="AG88" s="168" t="str" cm="1">
        <f t="array" ref="AG88">TEXT(MAX(VALUE(X88:AF88)), "HH:MM")</f>
        <v>12:00</v>
      </c>
      <c r="AH88" s="159" t="s">
        <v>650</v>
      </c>
      <c r="AI88" s="151" t="s">
        <v>39</v>
      </c>
      <c r="AJ88" s="160">
        <v>50000</v>
      </c>
    </row>
    <row r="89" spans="1:36" s="154" customFormat="1" ht="45" customHeight="1">
      <c r="A89" s="177" t="s">
        <v>772</v>
      </c>
      <c r="B89" s="177" t="s">
        <v>48</v>
      </c>
      <c r="C89" s="177" t="s">
        <v>772</v>
      </c>
      <c r="D89" s="178" t="s">
        <v>316</v>
      </c>
      <c r="E89" s="178"/>
      <c r="F89" s="178" t="s">
        <v>318</v>
      </c>
      <c r="G89" s="178" t="s">
        <v>319</v>
      </c>
      <c r="H89" s="200" t="s">
        <v>567</v>
      </c>
      <c r="I89" s="179" t="s">
        <v>556</v>
      </c>
      <c r="J89" s="179"/>
      <c r="K89" s="178"/>
      <c r="L89" s="178" t="s">
        <v>817</v>
      </c>
      <c r="M89" s="178"/>
      <c r="N89" s="175" t="s">
        <v>981</v>
      </c>
      <c r="O89" s="194" t="str">
        <f t="shared" si="29"/>
        <v>10:35</v>
      </c>
      <c r="P89" s="194" t="str">
        <f t="shared" si="29"/>
        <v>10:40</v>
      </c>
      <c r="Q89" s="194" t="str">
        <f t="shared" si="29"/>
        <v>11:00</v>
      </c>
      <c r="R89" s="173" t="s">
        <v>892</v>
      </c>
      <c r="S89" s="194" t="str">
        <f>Q89</f>
        <v>11:00</v>
      </c>
      <c r="T89" s="164" t="str">
        <f>TEXT(VLOOKUP(C89, '10.31_일반경제'!$J$6:$N$90, 5, FALSE), "HH:MM")</f>
        <v>11:20</v>
      </c>
      <c r="U89" s="165" t="str">
        <f t="shared" si="23"/>
        <v>11:35</v>
      </c>
      <c r="V89" s="165" t="str">
        <f t="shared" si="24"/>
        <v>11:40</v>
      </c>
      <c r="W89" s="174" t="s">
        <v>980</v>
      </c>
      <c r="X89" s="208" t="str">
        <f t="shared" si="25"/>
        <v>11:40</v>
      </c>
      <c r="Y89" s="166" t="str">
        <f>TEXT(VLOOKUP(C89, '10.31_일반경제'!$K$5:$N$97, 4, FALSE), "HH:MM")</f>
        <v>11:40</v>
      </c>
      <c r="Z89" s="166" t="str">
        <f t="shared" si="26"/>
        <v>11:55</v>
      </c>
      <c r="AA89" s="189"/>
      <c r="AB89" s="190" t="s">
        <v>904</v>
      </c>
      <c r="AC89" s="191" t="s">
        <v>919</v>
      </c>
      <c r="AD89" s="191" t="s">
        <v>920</v>
      </c>
      <c r="AE89" s="167" t="str">
        <f>TEXT(VLOOKUP(A89, '10.31_일반경제'!$M$5:$N$95, 2, FALSE), "HH:MM")</f>
        <v>11:55</v>
      </c>
      <c r="AF89" s="188" t="str">
        <f t="shared" si="27"/>
        <v>12:00</v>
      </c>
      <c r="AG89" s="168" t="str" cm="1">
        <f t="array" ref="AG89">TEXT(MAX(VALUE(X89:AF89)), "HH:MM")</f>
        <v>12:00</v>
      </c>
      <c r="AH89" s="159" t="s">
        <v>654</v>
      </c>
      <c r="AI89" s="151" t="s">
        <v>41</v>
      </c>
      <c r="AJ89" s="160">
        <v>150000</v>
      </c>
    </row>
    <row r="90" spans="1:36" s="154" customFormat="1" ht="45" customHeight="1">
      <c r="A90" s="177" t="s">
        <v>767</v>
      </c>
      <c r="B90" s="177" t="s">
        <v>43</v>
      </c>
      <c r="C90" s="177" t="s">
        <v>767</v>
      </c>
      <c r="D90" s="178" t="s">
        <v>128</v>
      </c>
      <c r="E90" s="178"/>
      <c r="F90" s="178" t="s">
        <v>130</v>
      </c>
      <c r="G90" s="178" t="s">
        <v>131</v>
      </c>
      <c r="H90" s="200" t="s">
        <v>567</v>
      </c>
      <c r="I90" s="179" t="s">
        <v>556</v>
      </c>
      <c r="J90" s="179"/>
      <c r="K90" s="178"/>
      <c r="L90" s="178" t="s">
        <v>816</v>
      </c>
      <c r="M90" s="178"/>
      <c r="N90" s="204"/>
      <c r="O90" s="180"/>
      <c r="P90" s="180"/>
      <c r="Q90" s="180"/>
      <c r="R90" s="181" t="s">
        <v>893</v>
      </c>
      <c r="S90" s="183" t="str">
        <f>TEXT(T90-TIME(0, 5, 0), "HH:MM")</f>
        <v>10:55</v>
      </c>
      <c r="T90" s="183" t="str">
        <f>TEXT(VLOOKUP(C90, '10.31_일반경제'!$E$6:$N$98, 10, FALSE), "HH:MM")</f>
        <v>11:00</v>
      </c>
      <c r="U90" s="183" t="str">
        <f t="shared" si="23"/>
        <v>11:15</v>
      </c>
      <c r="V90" s="183" t="str">
        <f t="shared" si="24"/>
        <v>11:20</v>
      </c>
      <c r="W90" s="184" t="s">
        <v>979</v>
      </c>
      <c r="X90" s="207" t="str">
        <f t="shared" si="25"/>
        <v>11:20</v>
      </c>
      <c r="Y90" s="185" t="str">
        <f>TEXT(VLOOKUP(C90, '10.31_일반경제'!$F$6:$N$98, 9, FALSE), "HH:MM")</f>
        <v>11:20</v>
      </c>
      <c r="Z90" s="185" t="str">
        <f t="shared" si="26"/>
        <v>11:35</v>
      </c>
      <c r="AA90" s="186" t="s">
        <v>978</v>
      </c>
      <c r="AB90" s="207" t="s">
        <v>916</v>
      </c>
      <c r="AC90" s="168" t="s">
        <v>917</v>
      </c>
      <c r="AD90" s="168" t="s">
        <v>918</v>
      </c>
      <c r="AE90" s="167" t="str">
        <f>TEXT(VLOOKUP(A90, '10.31_일반경제'!$H$5:$N$97, 7, FALSE), "HH:MM")</f>
        <v>12:15</v>
      </c>
      <c r="AF90" s="188" t="str">
        <f t="shared" si="27"/>
        <v>12:20</v>
      </c>
      <c r="AG90" s="168" t="str" cm="1">
        <f t="array" ref="AG90">TEXT(MAX(VALUE(X90:Z90), VALUE(AB90:AF90)), "HH:MM")</f>
        <v>12:20</v>
      </c>
      <c r="AH90" s="159" t="s">
        <v>649</v>
      </c>
      <c r="AI90" s="151" t="s">
        <v>39</v>
      </c>
      <c r="AJ90" s="160">
        <v>50000</v>
      </c>
    </row>
    <row r="91" spans="1:36" s="154" customFormat="1" ht="45" customHeight="1">
      <c r="A91" s="177" t="s">
        <v>771</v>
      </c>
      <c r="B91" s="177" t="s">
        <v>48</v>
      </c>
      <c r="C91" s="177" t="s">
        <v>771</v>
      </c>
      <c r="D91" s="178" t="s">
        <v>312</v>
      </c>
      <c r="E91" s="178"/>
      <c r="F91" s="178" t="s">
        <v>314</v>
      </c>
      <c r="G91" s="178" t="s">
        <v>315</v>
      </c>
      <c r="H91" s="200" t="s">
        <v>567</v>
      </c>
      <c r="I91" s="179" t="s">
        <v>556</v>
      </c>
      <c r="J91" s="179"/>
      <c r="K91" s="178"/>
      <c r="L91" s="178" t="s">
        <v>817</v>
      </c>
      <c r="M91" s="178"/>
      <c r="N91" s="204"/>
      <c r="O91" s="180"/>
      <c r="P91" s="180"/>
      <c r="Q91" s="180"/>
      <c r="R91" s="173" t="s">
        <v>892</v>
      </c>
      <c r="S91" s="165" t="str">
        <f>TEXT(T91-TIME(0, 5, 0), "HH:MM")</f>
        <v>10:55</v>
      </c>
      <c r="T91" s="165" t="str">
        <f>TEXT(VLOOKUP(C91, '10.31_일반경제'!$J$6:$N$90, 5, FALSE), "HH:MM")</f>
        <v>11:00</v>
      </c>
      <c r="U91" s="165" t="str">
        <f t="shared" si="23"/>
        <v>11:15</v>
      </c>
      <c r="V91" s="165" t="str">
        <f t="shared" si="24"/>
        <v>11:20</v>
      </c>
      <c r="W91" s="174" t="s">
        <v>980</v>
      </c>
      <c r="X91" s="208" t="str">
        <f t="shared" si="25"/>
        <v>11:20</v>
      </c>
      <c r="Y91" s="166" t="str">
        <f>TEXT(VLOOKUP(C91, '10.31_일반경제'!$K$5:$N$97, 4, FALSE), "HH:MM")</f>
        <v>11:20</v>
      </c>
      <c r="Z91" s="166" t="str">
        <f t="shared" si="26"/>
        <v>11:35</v>
      </c>
      <c r="AA91" s="193" t="s">
        <v>981</v>
      </c>
      <c r="AB91" s="208" t="s">
        <v>916</v>
      </c>
      <c r="AC91" s="164" t="s">
        <v>917</v>
      </c>
      <c r="AD91" s="164" t="s">
        <v>918</v>
      </c>
      <c r="AE91" s="167" t="str">
        <f>TEXT(VLOOKUP(A91, '10.31_일반경제'!$M$5:$N$95, 2, FALSE), "HH:MM")</f>
        <v>12:15</v>
      </c>
      <c r="AF91" s="188" t="str">
        <f t="shared" si="27"/>
        <v>12:20</v>
      </c>
      <c r="AG91" s="168" t="str" cm="1">
        <f t="array" ref="AG91">TEXT(MAX(VALUE(X91:Z91), VALUE(AB91:AF91)), "HH:MM")</f>
        <v>12:20</v>
      </c>
      <c r="AH91" s="159" t="s">
        <v>653</v>
      </c>
      <c r="AI91" s="151" t="s">
        <v>823</v>
      </c>
      <c r="AJ91" s="160">
        <v>150000</v>
      </c>
    </row>
    <row r="92" spans="1:36" s="154" customFormat="1" ht="45" customHeight="1">
      <c r="A92" s="177" t="s">
        <v>773</v>
      </c>
      <c r="B92" s="177" t="s">
        <v>43</v>
      </c>
      <c r="C92" s="177" t="s">
        <v>773</v>
      </c>
      <c r="D92" s="178" t="s">
        <v>136</v>
      </c>
      <c r="E92" s="178"/>
      <c r="F92" s="178" t="s">
        <v>138</v>
      </c>
      <c r="G92" s="178" t="s">
        <v>139</v>
      </c>
      <c r="H92" s="200" t="s">
        <v>567</v>
      </c>
      <c r="I92" s="179" t="s">
        <v>560</v>
      </c>
      <c r="J92" s="179"/>
      <c r="K92" s="178"/>
      <c r="L92" s="178" t="s">
        <v>816</v>
      </c>
      <c r="M92" s="178"/>
      <c r="N92" s="204"/>
      <c r="O92" s="180"/>
      <c r="P92" s="180"/>
      <c r="Q92" s="180"/>
      <c r="R92" s="181" t="s">
        <v>893</v>
      </c>
      <c r="S92" s="183" t="str">
        <f>TEXT(T92-TIME(0, 5, 0), "HH:MM")</f>
        <v>13:05</v>
      </c>
      <c r="T92" s="183" t="str">
        <f>TEXT(VLOOKUP(C92, '10.31_일반경제'!$E$6:$N$98, 10, FALSE), "HH:MM")</f>
        <v>13:10</v>
      </c>
      <c r="U92" s="183" t="str">
        <f t="shared" si="23"/>
        <v>13:25</v>
      </c>
      <c r="V92" s="183" t="str">
        <f t="shared" si="24"/>
        <v>13:30</v>
      </c>
      <c r="W92" s="184" t="s">
        <v>979</v>
      </c>
      <c r="X92" s="207" t="str">
        <f t="shared" si="25"/>
        <v>13:30</v>
      </c>
      <c r="Y92" s="185" t="str">
        <f>TEXT(VLOOKUP(C92, '10.31_일반경제'!$F$6:$N$98, 9, FALSE), "HH:MM")</f>
        <v>13:30</v>
      </c>
      <c r="Z92" s="185" t="str">
        <f t="shared" si="26"/>
        <v>13:45</v>
      </c>
      <c r="AA92" s="186" t="s">
        <v>978</v>
      </c>
      <c r="AB92" s="207" t="s">
        <v>921</v>
      </c>
      <c r="AC92" s="168" t="s">
        <v>922</v>
      </c>
      <c r="AD92" s="168" t="s">
        <v>923</v>
      </c>
      <c r="AE92" s="167" t="str">
        <f>TEXT(VLOOKUP(A92, '10.31_일반경제'!$H$5:$N$97, 7, FALSE), "HH:MM")</f>
        <v>14:20</v>
      </c>
      <c r="AF92" s="188" t="str">
        <f t="shared" si="27"/>
        <v>14:25</v>
      </c>
      <c r="AG92" s="168" t="str" cm="1">
        <f t="array" ref="AG92">TEXT(MAX(VALUE(X92:Z92), VALUE(AB92:AF92)), "HH:MM")</f>
        <v>14:25</v>
      </c>
      <c r="AH92" s="159" t="s">
        <v>655</v>
      </c>
      <c r="AI92" s="151" t="s">
        <v>39</v>
      </c>
      <c r="AJ92" s="160">
        <v>50000</v>
      </c>
    </row>
    <row r="93" spans="1:36" s="154" customFormat="1" ht="45" customHeight="1">
      <c r="A93" s="177" t="s">
        <v>777</v>
      </c>
      <c r="B93" s="177" t="s">
        <v>48</v>
      </c>
      <c r="C93" s="177" t="s">
        <v>777</v>
      </c>
      <c r="D93" s="178" t="s">
        <v>320</v>
      </c>
      <c r="E93" s="178"/>
      <c r="F93" s="178" t="s">
        <v>322</v>
      </c>
      <c r="G93" s="178" t="s">
        <v>323</v>
      </c>
      <c r="H93" s="200" t="s">
        <v>567</v>
      </c>
      <c r="I93" s="179" t="s">
        <v>560</v>
      </c>
      <c r="J93" s="179"/>
      <c r="K93" s="178"/>
      <c r="L93" s="178" t="s">
        <v>817</v>
      </c>
      <c r="M93" s="178"/>
      <c r="N93" s="204"/>
      <c r="O93" s="180"/>
      <c r="P93" s="180"/>
      <c r="Q93" s="180"/>
      <c r="R93" s="173" t="s">
        <v>892</v>
      </c>
      <c r="S93" s="165" t="str">
        <f>TEXT(T93-TIME(0, 5, 0), "HH:MM")</f>
        <v>13:05</v>
      </c>
      <c r="T93" s="165" t="str">
        <f>TEXT(VLOOKUP(C93, '10.31_일반경제'!$J$6:$N$90, 5, FALSE), "HH:MM")</f>
        <v>13:10</v>
      </c>
      <c r="U93" s="165" t="str">
        <f t="shared" si="23"/>
        <v>13:25</v>
      </c>
      <c r="V93" s="165" t="str">
        <f t="shared" si="24"/>
        <v>13:30</v>
      </c>
      <c r="W93" s="174" t="s">
        <v>980</v>
      </c>
      <c r="X93" s="208" t="str">
        <f t="shared" si="25"/>
        <v>13:30</v>
      </c>
      <c r="Y93" s="166" t="str">
        <f>TEXT(VLOOKUP(C93, '10.31_일반경제'!$K$5:$N$97, 4, FALSE), "HH:MM")</f>
        <v>13:30</v>
      </c>
      <c r="Z93" s="166" t="str">
        <f t="shared" si="26"/>
        <v>13:45</v>
      </c>
      <c r="AA93" s="193" t="s">
        <v>981</v>
      </c>
      <c r="AB93" s="208" t="s">
        <v>921</v>
      </c>
      <c r="AC93" s="164" t="s">
        <v>922</v>
      </c>
      <c r="AD93" s="164" t="s">
        <v>923</v>
      </c>
      <c r="AE93" s="167" t="str">
        <f>TEXT(VLOOKUP(A93, '10.31_일반경제'!$M$5:$N$95, 2, FALSE), "HH:MM")</f>
        <v>14:20</v>
      </c>
      <c r="AF93" s="188" t="str">
        <f t="shared" si="27"/>
        <v>14:25</v>
      </c>
      <c r="AG93" s="168" t="str" cm="1">
        <f t="array" ref="AG93">TEXT(MAX(VALUE(X93:Z93), VALUE(AB93:AF93)), "HH:MM")</f>
        <v>14:25</v>
      </c>
      <c r="AH93" s="159" t="s">
        <v>659</v>
      </c>
      <c r="AI93" s="151" t="s">
        <v>41</v>
      </c>
      <c r="AJ93" s="160">
        <v>150000</v>
      </c>
    </row>
    <row r="94" spans="1:36" s="154" customFormat="1" ht="45" customHeight="1">
      <c r="A94" s="177" t="s">
        <v>775</v>
      </c>
      <c r="B94" s="177" t="s">
        <v>43</v>
      </c>
      <c r="C94" s="177" t="s">
        <v>775</v>
      </c>
      <c r="D94" s="178" t="s">
        <v>144</v>
      </c>
      <c r="E94" s="178"/>
      <c r="F94" s="178" t="s">
        <v>146</v>
      </c>
      <c r="G94" s="178" t="s">
        <v>147</v>
      </c>
      <c r="H94" s="200" t="s">
        <v>567</v>
      </c>
      <c r="I94" s="179" t="s">
        <v>560</v>
      </c>
      <c r="J94" s="179"/>
      <c r="K94" s="178"/>
      <c r="L94" s="178" t="s">
        <v>816</v>
      </c>
      <c r="M94" s="178"/>
      <c r="N94" s="205" t="s">
        <v>978</v>
      </c>
      <c r="O94" s="187" t="str">
        <f t="shared" ref="O94:Q95" si="30">AB94</f>
        <v>13:05</v>
      </c>
      <c r="P94" s="187" t="str">
        <f t="shared" si="30"/>
        <v>13:10</v>
      </c>
      <c r="Q94" s="187" t="str">
        <f t="shared" si="30"/>
        <v>13:30</v>
      </c>
      <c r="R94" s="181" t="s">
        <v>893</v>
      </c>
      <c r="S94" s="187" t="str">
        <f>Q94</f>
        <v>13:30</v>
      </c>
      <c r="T94" s="168" t="str">
        <f>TEXT(VLOOKUP(C94, '10.31_일반경제'!$E$6:$N$98, 10, FALSE), "HH:MM")</f>
        <v>13:50</v>
      </c>
      <c r="U94" s="183" t="str">
        <f t="shared" si="23"/>
        <v>14:05</v>
      </c>
      <c r="V94" s="183" t="str">
        <f t="shared" si="24"/>
        <v>14:10</v>
      </c>
      <c r="W94" s="184" t="s">
        <v>979</v>
      </c>
      <c r="X94" s="207" t="str">
        <f t="shared" si="25"/>
        <v>14:10</v>
      </c>
      <c r="Y94" s="185" t="str">
        <f>TEXT(VLOOKUP(C94, '10.31_일반경제'!$F$6:$N$98, 9, FALSE), "HH:MM")</f>
        <v>14:10</v>
      </c>
      <c r="Z94" s="185" t="str">
        <f t="shared" si="26"/>
        <v>14:25</v>
      </c>
      <c r="AA94" s="189"/>
      <c r="AB94" s="190" t="s">
        <v>927</v>
      </c>
      <c r="AC94" s="191" t="s">
        <v>928</v>
      </c>
      <c r="AD94" s="191" t="s">
        <v>929</v>
      </c>
      <c r="AE94" s="167" t="str">
        <f>TEXT(VLOOKUP(A94, '10.31_일반경제'!$H$5:$N$97, 7, FALSE), "HH:MM")</f>
        <v>14:25</v>
      </c>
      <c r="AF94" s="188" t="str">
        <f t="shared" si="27"/>
        <v>14:30</v>
      </c>
      <c r="AG94" s="168" t="str" cm="1">
        <f t="array" ref="AG94">TEXT(MAX(VALUE(X94:AF94)), "HH:MM")</f>
        <v>14:30</v>
      </c>
      <c r="AH94" s="159" t="s">
        <v>657</v>
      </c>
      <c r="AI94" s="151" t="s">
        <v>819</v>
      </c>
      <c r="AJ94" s="160">
        <v>50000</v>
      </c>
    </row>
    <row r="95" spans="1:36" s="154" customFormat="1" ht="45" customHeight="1">
      <c r="A95" s="177" t="s">
        <v>779</v>
      </c>
      <c r="B95" s="177" t="s">
        <v>48</v>
      </c>
      <c r="C95" s="177" t="s">
        <v>779</v>
      </c>
      <c r="D95" s="178" t="s">
        <v>328</v>
      </c>
      <c r="E95" s="178"/>
      <c r="F95" s="178" t="s">
        <v>330</v>
      </c>
      <c r="G95" s="178" t="s">
        <v>331</v>
      </c>
      <c r="H95" s="200" t="s">
        <v>567</v>
      </c>
      <c r="I95" s="179" t="s">
        <v>560</v>
      </c>
      <c r="J95" s="179"/>
      <c r="K95" s="178"/>
      <c r="L95" s="178" t="s">
        <v>817</v>
      </c>
      <c r="M95" s="178"/>
      <c r="N95" s="175" t="s">
        <v>981</v>
      </c>
      <c r="O95" s="194" t="str">
        <f t="shared" si="30"/>
        <v>13:05</v>
      </c>
      <c r="P95" s="194" t="str">
        <f t="shared" si="30"/>
        <v>13:10</v>
      </c>
      <c r="Q95" s="194" t="str">
        <f t="shared" si="30"/>
        <v>13:30</v>
      </c>
      <c r="R95" s="173" t="s">
        <v>892</v>
      </c>
      <c r="S95" s="194" t="str">
        <f>Q95</f>
        <v>13:30</v>
      </c>
      <c r="T95" s="164" t="str">
        <f>TEXT(VLOOKUP(C95, '10.31_일반경제'!$J$6:$N$90, 5, FALSE), "HH:MM")</f>
        <v>13:50</v>
      </c>
      <c r="U95" s="165" t="str">
        <f t="shared" si="23"/>
        <v>14:05</v>
      </c>
      <c r="V95" s="165" t="str">
        <f t="shared" si="24"/>
        <v>14:10</v>
      </c>
      <c r="W95" s="174" t="s">
        <v>980</v>
      </c>
      <c r="X95" s="208" t="str">
        <f t="shared" si="25"/>
        <v>14:10</v>
      </c>
      <c r="Y95" s="166" t="str">
        <f>TEXT(VLOOKUP(C95, '10.31_일반경제'!$K$5:$N$97, 4, FALSE), "HH:MM")</f>
        <v>14:10</v>
      </c>
      <c r="Z95" s="166" t="str">
        <f t="shared" si="26"/>
        <v>14:25</v>
      </c>
      <c r="AA95" s="189"/>
      <c r="AB95" s="190" t="s">
        <v>927</v>
      </c>
      <c r="AC95" s="191" t="s">
        <v>928</v>
      </c>
      <c r="AD95" s="191" t="s">
        <v>929</v>
      </c>
      <c r="AE95" s="167" t="str">
        <f>TEXT(VLOOKUP(A95, '10.31_일반경제'!$M$5:$N$95, 2, FALSE), "HH:MM")</f>
        <v>14:25</v>
      </c>
      <c r="AF95" s="188" t="str">
        <f t="shared" si="27"/>
        <v>14:30</v>
      </c>
      <c r="AG95" s="168" t="str" cm="1">
        <f t="array" ref="AG95">TEXT(MAX(VALUE(X95:AF95)), "HH:MM")</f>
        <v>14:30</v>
      </c>
      <c r="AH95" s="159" t="s">
        <v>661</v>
      </c>
      <c r="AI95" s="151" t="s">
        <v>41</v>
      </c>
      <c r="AJ95" s="160">
        <v>150000</v>
      </c>
    </row>
    <row r="96" spans="1:36" s="154" customFormat="1" ht="45" customHeight="1">
      <c r="A96" s="177" t="s">
        <v>774</v>
      </c>
      <c r="B96" s="177" t="s">
        <v>43</v>
      </c>
      <c r="C96" s="177" t="s">
        <v>774</v>
      </c>
      <c r="D96" s="178" t="s">
        <v>140</v>
      </c>
      <c r="E96" s="178"/>
      <c r="F96" s="178" t="s">
        <v>142</v>
      </c>
      <c r="G96" s="178" t="s">
        <v>143</v>
      </c>
      <c r="H96" s="200" t="s">
        <v>567</v>
      </c>
      <c r="I96" s="179" t="s">
        <v>560</v>
      </c>
      <c r="J96" s="179"/>
      <c r="K96" s="178"/>
      <c r="L96" s="178" t="s">
        <v>816</v>
      </c>
      <c r="M96" s="178"/>
      <c r="N96" s="204"/>
      <c r="O96" s="180"/>
      <c r="P96" s="180"/>
      <c r="Q96" s="180"/>
      <c r="R96" s="181" t="s">
        <v>893</v>
      </c>
      <c r="S96" s="183" t="str">
        <f>TEXT(T96-TIME(0, 5, 0), "HH:MM")</f>
        <v>13:25</v>
      </c>
      <c r="T96" s="183" t="str">
        <f>TEXT(VLOOKUP(C96, '10.31_일반경제'!$E$6:$N$98, 10, FALSE), "HH:MM")</f>
        <v>13:30</v>
      </c>
      <c r="U96" s="183" t="str">
        <f t="shared" si="23"/>
        <v>13:45</v>
      </c>
      <c r="V96" s="183" t="str">
        <f t="shared" si="24"/>
        <v>13:50</v>
      </c>
      <c r="W96" s="184" t="s">
        <v>979</v>
      </c>
      <c r="X96" s="207" t="str">
        <f t="shared" si="25"/>
        <v>13:50</v>
      </c>
      <c r="Y96" s="185" t="str">
        <f>TEXT(VLOOKUP(C96, '10.31_일반경제'!$F$6:$N$98, 9, FALSE), "HH:MM")</f>
        <v>13:50</v>
      </c>
      <c r="Z96" s="185" t="str">
        <f t="shared" si="26"/>
        <v>14:05</v>
      </c>
      <c r="AA96" s="186" t="s">
        <v>978</v>
      </c>
      <c r="AB96" s="207" t="s">
        <v>924</v>
      </c>
      <c r="AC96" s="168" t="s">
        <v>925</v>
      </c>
      <c r="AD96" s="168" t="s">
        <v>926</v>
      </c>
      <c r="AE96" s="167" t="str">
        <f>TEXT(VLOOKUP(A96, '10.31_일반경제'!$H$5:$N$97, 7, FALSE), "HH:MM")</f>
        <v>14:45</v>
      </c>
      <c r="AF96" s="188" t="str">
        <f t="shared" si="27"/>
        <v>14:50</v>
      </c>
      <c r="AG96" s="168" t="str" cm="1">
        <f t="array" ref="AG96">TEXT(MAX(VALUE(X96:Z96), VALUE(AB96:AF96)), "HH:MM")</f>
        <v>14:50</v>
      </c>
      <c r="AH96" s="159" t="s">
        <v>656</v>
      </c>
      <c r="AI96" s="151" t="s">
        <v>39</v>
      </c>
      <c r="AJ96" s="160">
        <v>50000</v>
      </c>
    </row>
    <row r="97" spans="1:36" s="154" customFormat="1" ht="45" customHeight="1">
      <c r="A97" s="177" t="s">
        <v>778</v>
      </c>
      <c r="B97" s="177" t="s">
        <v>48</v>
      </c>
      <c r="C97" s="177" t="s">
        <v>778</v>
      </c>
      <c r="D97" s="178" t="s">
        <v>324</v>
      </c>
      <c r="E97" s="178"/>
      <c r="F97" s="178" t="s">
        <v>326</v>
      </c>
      <c r="G97" s="178" t="s">
        <v>327</v>
      </c>
      <c r="H97" s="200" t="s">
        <v>567</v>
      </c>
      <c r="I97" s="179" t="s">
        <v>560</v>
      </c>
      <c r="J97" s="179"/>
      <c r="K97" s="178"/>
      <c r="L97" s="178" t="s">
        <v>817</v>
      </c>
      <c r="M97" s="178"/>
      <c r="N97" s="204"/>
      <c r="O97" s="180"/>
      <c r="P97" s="180"/>
      <c r="Q97" s="180"/>
      <c r="R97" s="173" t="s">
        <v>892</v>
      </c>
      <c r="S97" s="165" t="str">
        <f>TEXT(T97-TIME(0, 5, 0), "HH:MM")</f>
        <v>13:25</v>
      </c>
      <c r="T97" s="165" t="str">
        <f>TEXT(VLOOKUP(C97, '10.31_일반경제'!$J$6:$N$90, 5, FALSE), "HH:MM")</f>
        <v>13:30</v>
      </c>
      <c r="U97" s="165" t="str">
        <f t="shared" si="23"/>
        <v>13:45</v>
      </c>
      <c r="V97" s="165" t="str">
        <f t="shared" si="24"/>
        <v>13:50</v>
      </c>
      <c r="W97" s="174" t="s">
        <v>980</v>
      </c>
      <c r="X97" s="208" t="str">
        <f t="shared" si="25"/>
        <v>13:50</v>
      </c>
      <c r="Y97" s="166" t="str">
        <f>TEXT(VLOOKUP(C97, '10.31_일반경제'!$K$5:$N$97, 4, FALSE), "HH:MM")</f>
        <v>13:50</v>
      </c>
      <c r="Z97" s="166" t="str">
        <f t="shared" si="26"/>
        <v>14:05</v>
      </c>
      <c r="AA97" s="193" t="s">
        <v>981</v>
      </c>
      <c r="AB97" s="208" t="s">
        <v>924</v>
      </c>
      <c r="AC97" s="164" t="s">
        <v>925</v>
      </c>
      <c r="AD97" s="164" t="s">
        <v>926</v>
      </c>
      <c r="AE97" s="167" t="str">
        <f>TEXT(VLOOKUP(A97, '10.31_일반경제'!$M$5:$N$95, 2, FALSE), "HH:MM")</f>
        <v>14:45</v>
      </c>
      <c r="AF97" s="188" t="str">
        <f t="shared" si="27"/>
        <v>14:50</v>
      </c>
      <c r="AG97" s="168" t="str" cm="1">
        <f t="array" ref="AG97">TEXT(MAX(VALUE(X97:Z97), VALUE(AB97:AF97)), "HH:MM")</f>
        <v>14:50</v>
      </c>
      <c r="AH97" s="159" t="s">
        <v>660</v>
      </c>
      <c r="AI97" s="151" t="s">
        <v>41</v>
      </c>
      <c r="AJ97" s="160">
        <v>150000</v>
      </c>
    </row>
    <row r="98" spans="1:36" s="154" customFormat="1" ht="45" customHeight="1">
      <c r="A98" s="177" t="s">
        <v>776</v>
      </c>
      <c r="B98" s="177" t="s">
        <v>43</v>
      </c>
      <c r="C98" s="177" t="s">
        <v>776</v>
      </c>
      <c r="D98" s="178" t="s">
        <v>148</v>
      </c>
      <c r="E98" s="178"/>
      <c r="F98" s="178" t="s">
        <v>150</v>
      </c>
      <c r="G98" s="178" t="s">
        <v>151</v>
      </c>
      <c r="H98" s="200" t="s">
        <v>567</v>
      </c>
      <c r="I98" s="179" t="s">
        <v>560</v>
      </c>
      <c r="J98" s="179"/>
      <c r="K98" s="178"/>
      <c r="L98" s="178" t="s">
        <v>816</v>
      </c>
      <c r="M98" s="178"/>
      <c r="N98" s="205" t="s">
        <v>978</v>
      </c>
      <c r="O98" s="187" t="str">
        <f t="shared" ref="O98:Q99" si="31">AB98</f>
        <v>13:30</v>
      </c>
      <c r="P98" s="187" t="str">
        <f t="shared" si="31"/>
        <v>13:35</v>
      </c>
      <c r="Q98" s="187" t="str">
        <f t="shared" si="31"/>
        <v>13:55</v>
      </c>
      <c r="R98" s="181" t="s">
        <v>893</v>
      </c>
      <c r="S98" s="187" t="str">
        <f>Q98</f>
        <v>13:55</v>
      </c>
      <c r="T98" s="168" t="str">
        <f>TEXT(VLOOKUP(C98, '10.31_일반경제'!$E$6:$N$98, 10, FALSE), "HH:MM")</f>
        <v>14:10</v>
      </c>
      <c r="U98" s="183" t="str">
        <f t="shared" si="23"/>
        <v>14:25</v>
      </c>
      <c r="V98" s="183" t="str">
        <f t="shared" si="24"/>
        <v>14:30</v>
      </c>
      <c r="W98" s="184" t="s">
        <v>979</v>
      </c>
      <c r="X98" s="207" t="str">
        <f t="shared" si="25"/>
        <v>14:30</v>
      </c>
      <c r="Y98" s="185" t="str">
        <f>TEXT(VLOOKUP(C98, '10.31_일반경제'!$F$6:$N$98, 9, FALSE), "HH:MM")</f>
        <v>14:30</v>
      </c>
      <c r="Z98" s="185" t="str">
        <f t="shared" si="26"/>
        <v>14:45</v>
      </c>
      <c r="AA98" s="189"/>
      <c r="AB98" s="190" t="s">
        <v>929</v>
      </c>
      <c r="AC98" s="191" t="s">
        <v>930</v>
      </c>
      <c r="AD98" s="191" t="s">
        <v>931</v>
      </c>
      <c r="AE98" s="167" t="str">
        <f>TEXT(VLOOKUP(A98, '10.31_일반경제'!$H$5:$N$97, 7, FALSE), "HH:MM")</f>
        <v>14:50</v>
      </c>
      <c r="AF98" s="188" t="str">
        <f t="shared" si="27"/>
        <v>14:55</v>
      </c>
      <c r="AG98" s="168" t="str" cm="1">
        <f t="array" ref="AG98">TEXT(MAX(VALUE(X98:AF98)), "HH:MM")</f>
        <v>14:55</v>
      </c>
      <c r="AH98" s="159" t="s">
        <v>658</v>
      </c>
      <c r="AI98" s="151" t="s">
        <v>819</v>
      </c>
      <c r="AJ98" s="160">
        <v>50000</v>
      </c>
    </row>
    <row r="99" spans="1:36" s="154" customFormat="1" ht="45" customHeight="1">
      <c r="A99" s="177" t="s">
        <v>780</v>
      </c>
      <c r="B99" s="177" t="s">
        <v>48</v>
      </c>
      <c r="C99" s="177" t="s">
        <v>780</v>
      </c>
      <c r="D99" s="178" t="s">
        <v>332</v>
      </c>
      <c r="E99" s="178"/>
      <c r="F99" s="178" t="s">
        <v>334</v>
      </c>
      <c r="G99" s="178" t="s">
        <v>335</v>
      </c>
      <c r="H99" s="200" t="s">
        <v>567</v>
      </c>
      <c r="I99" s="179" t="s">
        <v>560</v>
      </c>
      <c r="J99" s="179"/>
      <c r="K99" s="178"/>
      <c r="L99" s="178" t="s">
        <v>817</v>
      </c>
      <c r="M99" s="178"/>
      <c r="N99" s="175" t="s">
        <v>981</v>
      </c>
      <c r="O99" s="194" t="str">
        <f t="shared" si="31"/>
        <v>13:30</v>
      </c>
      <c r="P99" s="194" t="str">
        <f t="shared" si="31"/>
        <v>13:35</v>
      </c>
      <c r="Q99" s="194" t="str">
        <f t="shared" si="31"/>
        <v>13:55</v>
      </c>
      <c r="R99" s="173" t="s">
        <v>892</v>
      </c>
      <c r="S99" s="194" t="str">
        <f>Q99</f>
        <v>13:55</v>
      </c>
      <c r="T99" s="164" t="str">
        <f>TEXT(VLOOKUP(C99, '10.31_일반경제'!$J$6:$N$90, 5, FALSE), "HH:MM")</f>
        <v>14:10</v>
      </c>
      <c r="U99" s="165" t="str">
        <f t="shared" si="23"/>
        <v>14:25</v>
      </c>
      <c r="V99" s="165" t="str">
        <f t="shared" si="24"/>
        <v>14:30</v>
      </c>
      <c r="W99" s="174" t="s">
        <v>980</v>
      </c>
      <c r="X99" s="208" t="str">
        <f t="shared" si="25"/>
        <v>14:30</v>
      </c>
      <c r="Y99" s="166" t="str">
        <f>TEXT(VLOOKUP(C99, '10.31_일반경제'!$K$5:$N$97, 4, FALSE), "HH:MM")</f>
        <v>14:30</v>
      </c>
      <c r="Z99" s="166" t="str">
        <f t="shared" si="26"/>
        <v>14:45</v>
      </c>
      <c r="AA99" s="189"/>
      <c r="AB99" s="190" t="s">
        <v>929</v>
      </c>
      <c r="AC99" s="191" t="s">
        <v>930</v>
      </c>
      <c r="AD99" s="191" t="s">
        <v>931</v>
      </c>
      <c r="AE99" s="167" t="str">
        <f>TEXT(VLOOKUP(A99, '10.31_일반경제'!$M$5:$N$95, 2, FALSE), "HH:MM")</f>
        <v>14:50</v>
      </c>
      <c r="AF99" s="188" t="str">
        <f t="shared" si="27"/>
        <v>14:55</v>
      </c>
      <c r="AG99" s="168" t="str" cm="1">
        <f t="array" ref="AG99">TEXT(MAX(VALUE(X99:AF99)), "HH:MM")</f>
        <v>14:55</v>
      </c>
      <c r="AH99" s="159" t="s">
        <v>662</v>
      </c>
      <c r="AI99" s="151" t="s">
        <v>41</v>
      </c>
      <c r="AJ99" s="160">
        <v>150000</v>
      </c>
    </row>
    <row r="100" spans="1:36" s="154" customFormat="1" ht="45" customHeight="1">
      <c r="A100" s="177" t="s">
        <v>781</v>
      </c>
      <c r="B100" s="177" t="s">
        <v>43</v>
      </c>
      <c r="C100" s="177" t="s">
        <v>781</v>
      </c>
      <c r="D100" s="178" t="s">
        <v>152</v>
      </c>
      <c r="E100" s="178"/>
      <c r="F100" s="178" t="s">
        <v>154</v>
      </c>
      <c r="G100" s="178" t="s">
        <v>155</v>
      </c>
      <c r="H100" s="200" t="s">
        <v>567</v>
      </c>
      <c r="I100" s="179" t="s">
        <v>561</v>
      </c>
      <c r="J100" s="179"/>
      <c r="K100" s="178"/>
      <c r="L100" s="178" t="s">
        <v>816</v>
      </c>
      <c r="M100" s="178"/>
      <c r="N100" s="204"/>
      <c r="O100" s="180"/>
      <c r="P100" s="180"/>
      <c r="Q100" s="180"/>
      <c r="R100" s="181" t="s">
        <v>893</v>
      </c>
      <c r="S100" s="183" t="str">
        <f>TEXT(T100-TIME(0, 5, 0), "HH:MM")</f>
        <v>14:25</v>
      </c>
      <c r="T100" s="183" t="str">
        <f>TEXT(VLOOKUP(C100, '10.31_일반경제'!$E$6:$N$98, 10, FALSE), "HH:MM")</f>
        <v>14:30</v>
      </c>
      <c r="U100" s="183" t="str">
        <f t="shared" si="23"/>
        <v>14:45</v>
      </c>
      <c r="V100" s="183" t="str">
        <f t="shared" si="24"/>
        <v>14:50</v>
      </c>
      <c r="W100" s="184" t="s">
        <v>979</v>
      </c>
      <c r="X100" s="207" t="str">
        <f t="shared" si="25"/>
        <v>14:50</v>
      </c>
      <c r="Y100" s="185" t="str">
        <f>TEXT(VLOOKUP(C100, '10.31_일반경제'!$F$6:$N$98, 9, FALSE), "HH:MM")</f>
        <v>14:50</v>
      </c>
      <c r="Z100" s="185" t="str">
        <f t="shared" si="26"/>
        <v>15:05</v>
      </c>
      <c r="AA100" s="186" t="s">
        <v>978</v>
      </c>
      <c r="AB100" s="207" t="s">
        <v>932</v>
      </c>
      <c r="AC100" s="168" t="s">
        <v>933</v>
      </c>
      <c r="AD100" s="168" t="s">
        <v>934</v>
      </c>
      <c r="AE100" s="167" t="str">
        <f>TEXT(VLOOKUP(A100, '10.31_일반경제'!$H$5:$N$97, 7, FALSE), "HH:MM")</f>
        <v>15:35</v>
      </c>
      <c r="AF100" s="188" t="str">
        <f t="shared" si="27"/>
        <v>15:40</v>
      </c>
      <c r="AG100" s="168" t="str" cm="1">
        <f t="array" ref="AG100">TEXT(MAX(VALUE(X100:Z100), VALUE(AB100:AF100)), "HH:MM")</f>
        <v>15:40</v>
      </c>
      <c r="AH100" s="159" t="s">
        <v>663</v>
      </c>
      <c r="AI100" s="151" t="s">
        <v>826</v>
      </c>
      <c r="AJ100" s="160">
        <v>50000</v>
      </c>
    </row>
    <row r="101" spans="1:36" s="154" customFormat="1" ht="45" customHeight="1">
      <c r="A101" s="177" t="s">
        <v>785</v>
      </c>
      <c r="B101" s="177" t="s">
        <v>48</v>
      </c>
      <c r="C101" s="177" t="s">
        <v>785</v>
      </c>
      <c r="D101" s="178" t="s">
        <v>336</v>
      </c>
      <c r="E101" s="178"/>
      <c r="F101" s="178" t="s">
        <v>338</v>
      </c>
      <c r="G101" s="178" t="s">
        <v>339</v>
      </c>
      <c r="H101" s="200" t="s">
        <v>567</v>
      </c>
      <c r="I101" s="179" t="s">
        <v>561</v>
      </c>
      <c r="J101" s="179"/>
      <c r="K101" s="178"/>
      <c r="L101" s="178" t="s">
        <v>817</v>
      </c>
      <c r="M101" s="178"/>
      <c r="N101" s="204"/>
      <c r="O101" s="180"/>
      <c r="P101" s="180"/>
      <c r="Q101" s="180"/>
      <c r="R101" s="173" t="s">
        <v>892</v>
      </c>
      <c r="S101" s="165" t="str">
        <f>TEXT(T101-TIME(0, 5, 0), "HH:MM")</f>
        <v>14:25</v>
      </c>
      <c r="T101" s="165" t="str">
        <f>TEXT(VLOOKUP(C101, '10.31_일반경제'!$J$6:$N$90, 5, FALSE), "HH:MM")</f>
        <v>14:30</v>
      </c>
      <c r="U101" s="165" t="str">
        <f t="shared" si="23"/>
        <v>14:45</v>
      </c>
      <c r="V101" s="165" t="str">
        <f t="shared" si="24"/>
        <v>14:50</v>
      </c>
      <c r="W101" s="174" t="s">
        <v>980</v>
      </c>
      <c r="X101" s="208" t="str">
        <f t="shared" si="25"/>
        <v>14:50</v>
      </c>
      <c r="Y101" s="166" t="str">
        <f>TEXT(VLOOKUP(C101, '10.31_일반경제'!$K$5:$N$97, 4, FALSE), "HH:MM")</f>
        <v>14:50</v>
      </c>
      <c r="Z101" s="166" t="str">
        <f t="shared" si="26"/>
        <v>15:05</v>
      </c>
      <c r="AA101" s="193" t="s">
        <v>981</v>
      </c>
      <c r="AB101" s="208" t="s">
        <v>932</v>
      </c>
      <c r="AC101" s="164" t="s">
        <v>933</v>
      </c>
      <c r="AD101" s="164" t="s">
        <v>934</v>
      </c>
      <c r="AE101" s="167" t="str">
        <f>TEXT(VLOOKUP(A101, '10.31_일반경제'!$M$5:$N$95, 2, FALSE), "HH:MM")</f>
        <v>15:35</v>
      </c>
      <c r="AF101" s="188" t="str">
        <f t="shared" si="27"/>
        <v>15:40</v>
      </c>
      <c r="AG101" s="168" t="str" cm="1">
        <f t="array" ref="AG101">TEXT(MAX(VALUE(X101:Z101), VALUE(AB101:AF101)), "HH:MM")</f>
        <v>15:40</v>
      </c>
      <c r="AH101" s="159" t="s">
        <v>667</v>
      </c>
      <c r="AI101" s="151" t="s">
        <v>41</v>
      </c>
      <c r="AJ101" s="160">
        <v>150000</v>
      </c>
    </row>
    <row r="102" spans="1:36" s="154" customFormat="1" ht="45" customHeight="1">
      <c r="A102" s="195" t="s">
        <v>782</v>
      </c>
      <c r="B102" s="195" t="s">
        <v>43</v>
      </c>
      <c r="C102" s="195" t="s">
        <v>782</v>
      </c>
      <c r="D102" s="197" t="s">
        <v>156</v>
      </c>
      <c r="E102" s="197"/>
      <c r="F102" s="197" t="s">
        <v>158</v>
      </c>
      <c r="G102" s="197" t="s">
        <v>159</v>
      </c>
      <c r="H102" s="201" t="s">
        <v>567</v>
      </c>
      <c r="I102" s="199" t="s">
        <v>561</v>
      </c>
      <c r="J102" s="199" t="s">
        <v>891</v>
      </c>
      <c r="K102" s="178"/>
      <c r="L102" s="178" t="s">
        <v>816</v>
      </c>
      <c r="M102" s="178"/>
      <c r="N102" s="204"/>
      <c r="O102" s="180"/>
      <c r="P102" s="180"/>
      <c r="Q102" s="180"/>
      <c r="R102" s="181" t="s">
        <v>893</v>
      </c>
      <c r="S102" s="183" t="e">
        <f>TEXT(T102-TIME(0, 5, 0), "HH:MM")</f>
        <v>#N/A</v>
      </c>
      <c r="T102" s="183" t="e">
        <f>TEXT(VLOOKUP(C102, '10.31_일반경제'!$E$6:$N$98, 10, FALSE), "HH:MM")</f>
        <v>#N/A</v>
      </c>
      <c r="U102" s="183" t="e">
        <f t="shared" si="23"/>
        <v>#N/A</v>
      </c>
      <c r="V102" s="183" t="e">
        <f t="shared" si="24"/>
        <v>#N/A</v>
      </c>
      <c r="W102" s="184" t="s">
        <v>979</v>
      </c>
      <c r="X102" s="207" t="e">
        <f t="shared" si="25"/>
        <v>#N/A</v>
      </c>
      <c r="Y102" s="185" t="e">
        <f>TEXT(VLOOKUP(C102, '10.31_일반경제'!$F$6:$N$98, 9, FALSE), "HH:MM")</f>
        <v>#N/A</v>
      </c>
      <c r="Z102" s="185" t="e">
        <f t="shared" si="26"/>
        <v>#N/A</v>
      </c>
      <c r="AA102" s="186" t="s">
        <v>978</v>
      </c>
      <c r="AB102" s="207" t="s">
        <v>935</v>
      </c>
      <c r="AC102" s="168" t="s">
        <v>936</v>
      </c>
      <c r="AD102" s="168" t="s">
        <v>937</v>
      </c>
      <c r="AE102" s="167" t="e">
        <f>TEXT(VLOOKUP(A102, '10.31_일반경제'!$H$5:$N$97, 7, FALSE), "HH:MM")</f>
        <v>#N/A</v>
      </c>
      <c r="AF102" s="188" t="e">
        <f t="shared" si="27"/>
        <v>#N/A</v>
      </c>
      <c r="AG102" s="168" t="e" cm="1">
        <f t="array" ref="AG102">TEXT(MAX(VALUE(X102:Z102), VALUE(AB102:AF102)), "HH:MM")</f>
        <v>#N/A</v>
      </c>
      <c r="AH102" s="159" t="s">
        <v>664</v>
      </c>
      <c r="AI102" s="151" t="s">
        <v>825</v>
      </c>
      <c r="AJ102" s="160">
        <v>80000</v>
      </c>
    </row>
    <row r="103" spans="1:36" s="154" customFormat="1" ht="45" customHeight="1">
      <c r="A103" s="177" t="s">
        <v>786</v>
      </c>
      <c r="B103" s="177" t="s">
        <v>48</v>
      </c>
      <c r="C103" s="177" t="s">
        <v>786</v>
      </c>
      <c r="D103" s="178" t="s">
        <v>340</v>
      </c>
      <c r="E103" s="178"/>
      <c r="F103" s="178" t="s">
        <v>342</v>
      </c>
      <c r="G103" s="178" t="s">
        <v>343</v>
      </c>
      <c r="H103" s="200" t="s">
        <v>567</v>
      </c>
      <c r="I103" s="179" t="s">
        <v>561</v>
      </c>
      <c r="J103" s="179"/>
      <c r="K103" s="178"/>
      <c r="L103" s="178" t="s">
        <v>817</v>
      </c>
      <c r="M103" s="178"/>
      <c r="N103" s="204"/>
      <c r="O103" s="180"/>
      <c r="P103" s="180"/>
      <c r="Q103" s="180"/>
      <c r="R103" s="173" t="s">
        <v>892</v>
      </c>
      <c r="S103" s="165" t="str">
        <f>TEXT(T103-TIME(0, 5, 0), "HH:MM")</f>
        <v>14:45</v>
      </c>
      <c r="T103" s="165" t="str">
        <f>TEXT(VLOOKUP(C103, '10.31_일반경제'!$J$6:$N$90, 5, FALSE), "HH:MM")</f>
        <v>14:50</v>
      </c>
      <c r="U103" s="165" t="str">
        <f t="shared" ref="U103:U128" si="32">TEXT(T103+TIME(0, 15, 0), "HH:MM")</f>
        <v>15:05</v>
      </c>
      <c r="V103" s="165" t="str">
        <f t="shared" ref="V103:V128" si="33">TEXT(U103+TIME(0, 5, 0), "HH:MM")</f>
        <v>15:10</v>
      </c>
      <c r="W103" s="174" t="s">
        <v>980</v>
      </c>
      <c r="X103" s="208" t="str">
        <f t="shared" ref="X103:X128" si="34">TEXT(U103+TIME(0, 5, 0), "HH:MM")</f>
        <v>15:10</v>
      </c>
      <c r="Y103" s="166" t="str">
        <f>TEXT(VLOOKUP(C103, '10.31_일반경제'!$K$5:$N$97, 4, FALSE), "HH:MM")</f>
        <v>15:10</v>
      </c>
      <c r="Z103" s="166" t="str">
        <f t="shared" ref="Z103:Z128" si="35">TEXT(Y103+TIME(0, 15, 0), "HH:MM")</f>
        <v>15:25</v>
      </c>
      <c r="AA103" s="193" t="s">
        <v>981</v>
      </c>
      <c r="AB103" s="208" t="s">
        <v>935</v>
      </c>
      <c r="AC103" s="164" t="s">
        <v>936</v>
      </c>
      <c r="AD103" s="164" t="s">
        <v>937</v>
      </c>
      <c r="AE103" s="167" t="str">
        <f>TEXT(VLOOKUP(A103, '10.31_일반경제'!$M$5:$N$95, 2, FALSE), "HH:MM")</f>
        <v>16:00</v>
      </c>
      <c r="AF103" s="188" t="str">
        <f t="shared" ref="AF103:AF128" si="36">TEXT(AE103+TIME(0, 5, 0), "HH:MM")</f>
        <v>16:05</v>
      </c>
      <c r="AG103" s="168" t="str" cm="1">
        <f t="array" ref="AG103">TEXT(MAX(VALUE(X103:Z103), VALUE(AB103:AF103)), "HH:MM")</f>
        <v>16:05</v>
      </c>
      <c r="AH103" s="159" t="s">
        <v>668</v>
      </c>
      <c r="AI103" s="151" t="s">
        <v>41</v>
      </c>
      <c r="AJ103" s="160">
        <v>150000</v>
      </c>
    </row>
    <row r="104" spans="1:36" s="154" customFormat="1" ht="45" customHeight="1">
      <c r="A104" s="177" t="s">
        <v>784</v>
      </c>
      <c r="B104" s="177" t="s">
        <v>43</v>
      </c>
      <c r="C104" s="177" t="s">
        <v>784</v>
      </c>
      <c r="D104" s="178" t="s">
        <v>164</v>
      </c>
      <c r="E104" s="178"/>
      <c r="F104" s="178" t="s">
        <v>166</v>
      </c>
      <c r="G104" s="178" t="s">
        <v>167</v>
      </c>
      <c r="H104" s="200" t="s">
        <v>567</v>
      </c>
      <c r="I104" s="179" t="s">
        <v>561</v>
      </c>
      <c r="J104" s="179"/>
      <c r="K104" s="178"/>
      <c r="L104" s="178" t="s">
        <v>816</v>
      </c>
      <c r="M104" s="178"/>
      <c r="N104" s="205" t="s">
        <v>978</v>
      </c>
      <c r="O104" s="187" t="str">
        <f t="shared" ref="O104:Q105" si="37">AB104</f>
        <v>14:45</v>
      </c>
      <c r="P104" s="187" t="str">
        <f t="shared" si="37"/>
        <v>14:50</v>
      </c>
      <c r="Q104" s="187" t="str">
        <f t="shared" si="37"/>
        <v>15:10</v>
      </c>
      <c r="R104" s="181" t="s">
        <v>893</v>
      </c>
      <c r="S104" s="187" t="str">
        <f>Q104</f>
        <v>15:10</v>
      </c>
      <c r="T104" s="168" t="str">
        <f>TEXT(VLOOKUP(C104, '10.31_일반경제'!$E$6:$N$98, 10, FALSE), "HH:MM")</f>
        <v>15:10</v>
      </c>
      <c r="U104" s="183" t="str">
        <f t="shared" si="32"/>
        <v>15:25</v>
      </c>
      <c r="V104" s="183" t="str">
        <f t="shared" si="33"/>
        <v>15:30</v>
      </c>
      <c r="W104" s="184" t="s">
        <v>979</v>
      </c>
      <c r="X104" s="207" t="str">
        <f t="shared" si="34"/>
        <v>15:30</v>
      </c>
      <c r="Y104" s="185" t="str">
        <f>TEXT(VLOOKUP(C104, '10.31_일반경제'!$F$6:$N$98, 9, FALSE), "HH:MM")</f>
        <v>15:30</v>
      </c>
      <c r="Z104" s="185" t="str">
        <f t="shared" si="35"/>
        <v>15:45</v>
      </c>
      <c r="AA104" s="189"/>
      <c r="AB104" s="190" t="s">
        <v>926</v>
      </c>
      <c r="AC104" s="191" t="s">
        <v>941</v>
      </c>
      <c r="AD104" s="191" t="s">
        <v>942</v>
      </c>
      <c r="AE104" s="167" t="str">
        <f>TEXT(VLOOKUP(A104, '10.31_일반경제'!$H$5:$N$97, 7, FALSE), "HH:MM")</f>
        <v>15:45</v>
      </c>
      <c r="AF104" s="188" t="str">
        <f t="shared" si="36"/>
        <v>15:50</v>
      </c>
      <c r="AG104" s="168" t="str" cm="1">
        <f t="array" ref="AG104">TEXT(MAX(VALUE(X104:AF104)), "HH:MM")</f>
        <v>15:50</v>
      </c>
      <c r="AH104" s="159" t="s">
        <v>666</v>
      </c>
      <c r="AI104" s="151" t="s">
        <v>41</v>
      </c>
      <c r="AJ104" s="160">
        <v>150000</v>
      </c>
    </row>
    <row r="105" spans="1:36" s="154" customFormat="1" ht="45" customHeight="1">
      <c r="A105" s="177" t="s">
        <v>788</v>
      </c>
      <c r="B105" s="177" t="s">
        <v>48</v>
      </c>
      <c r="C105" s="177" t="s">
        <v>788</v>
      </c>
      <c r="D105" s="178" t="s">
        <v>348</v>
      </c>
      <c r="E105" s="178"/>
      <c r="F105" s="178" t="s">
        <v>350</v>
      </c>
      <c r="G105" s="178" t="s">
        <v>351</v>
      </c>
      <c r="H105" s="200" t="s">
        <v>567</v>
      </c>
      <c r="I105" s="179" t="s">
        <v>561</v>
      </c>
      <c r="J105" s="179"/>
      <c r="K105" s="178"/>
      <c r="L105" s="178" t="s">
        <v>817</v>
      </c>
      <c r="M105" s="178"/>
      <c r="N105" s="175" t="s">
        <v>981</v>
      </c>
      <c r="O105" s="194" t="str">
        <f t="shared" si="37"/>
        <v>14:45</v>
      </c>
      <c r="P105" s="194" t="str">
        <f t="shared" si="37"/>
        <v>14:50</v>
      </c>
      <c r="Q105" s="194" t="str">
        <f t="shared" si="37"/>
        <v>15:10</v>
      </c>
      <c r="R105" s="173" t="s">
        <v>892</v>
      </c>
      <c r="S105" s="194" t="str">
        <f>Q105</f>
        <v>15:10</v>
      </c>
      <c r="T105" s="164" t="str">
        <f>TEXT(VLOOKUP(C105, '10.31_일반경제'!$J$6:$N$90, 5, FALSE), "HH:MM")</f>
        <v>15:30</v>
      </c>
      <c r="U105" s="165" t="str">
        <f t="shared" si="32"/>
        <v>15:45</v>
      </c>
      <c r="V105" s="165" t="str">
        <f t="shared" si="33"/>
        <v>15:50</v>
      </c>
      <c r="W105" s="174" t="s">
        <v>980</v>
      </c>
      <c r="X105" s="208" t="str">
        <f t="shared" si="34"/>
        <v>15:50</v>
      </c>
      <c r="Y105" s="166" t="str">
        <f>TEXT(VLOOKUP(C105, '10.31_일반경제'!$K$5:$N$97, 4, FALSE), "HH:MM")</f>
        <v>15:50</v>
      </c>
      <c r="Z105" s="166" t="str">
        <f t="shared" si="35"/>
        <v>16:05</v>
      </c>
      <c r="AA105" s="189"/>
      <c r="AB105" s="190" t="s">
        <v>926</v>
      </c>
      <c r="AC105" s="191" t="s">
        <v>941</v>
      </c>
      <c r="AD105" s="191" t="s">
        <v>942</v>
      </c>
      <c r="AE105" s="167" t="str">
        <f>TEXT(VLOOKUP(A105, '10.31_일반경제'!$M$5:$N$95, 2, FALSE), "HH:MM")</f>
        <v>16:05</v>
      </c>
      <c r="AF105" s="188" t="str">
        <f t="shared" si="36"/>
        <v>16:10</v>
      </c>
      <c r="AG105" s="168" t="str" cm="1">
        <f t="array" ref="AG105">TEXT(MAX(VALUE(X105:AF105)), "HH:MM")</f>
        <v>16:10</v>
      </c>
      <c r="AH105" s="159" t="s">
        <v>670</v>
      </c>
      <c r="AI105" s="151" t="s">
        <v>41</v>
      </c>
      <c r="AJ105" s="160">
        <v>150000</v>
      </c>
    </row>
    <row r="106" spans="1:36" s="154" customFormat="1" ht="45" customHeight="1">
      <c r="A106" s="177" t="s">
        <v>783</v>
      </c>
      <c r="B106" s="177" t="s">
        <v>43</v>
      </c>
      <c r="C106" s="177" t="s">
        <v>783</v>
      </c>
      <c r="D106" s="178" t="s">
        <v>160</v>
      </c>
      <c r="E106" s="178"/>
      <c r="F106" s="178" t="s">
        <v>162</v>
      </c>
      <c r="G106" s="178" t="s">
        <v>163</v>
      </c>
      <c r="H106" s="200" t="s">
        <v>567</v>
      </c>
      <c r="I106" s="179" t="s">
        <v>561</v>
      </c>
      <c r="J106" s="179"/>
      <c r="K106" s="178"/>
      <c r="L106" s="178" t="s">
        <v>816</v>
      </c>
      <c r="M106" s="178"/>
      <c r="N106" s="204"/>
      <c r="O106" s="180"/>
      <c r="P106" s="180"/>
      <c r="Q106" s="180"/>
      <c r="R106" s="181" t="s">
        <v>893</v>
      </c>
      <c r="S106" s="183" t="str">
        <f>TEXT(T106-TIME(0, 5, 0), "HH:MM")</f>
        <v>14:45</v>
      </c>
      <c r="T106" s="183" t="str">
        <f>TEXT(VLOOKUP(C106, '10.31_일반경제'!$E$6:$N$98, 10, FALSE), "HH:MM")</f>
        <v>14:50</v>
      </c>
      <c r="U106" s="183" t="str">
        <f t="shared" si="32"/>
        <v>15:05</v>
      </c>
      <c r="V106" s="183" t="str">
        <f t="shared" si="33"/>
        <v>15:10</v>
      </c>
      <c r="W106" s="184" t="s">
        <v>979</v>
      </c>
      <c r="X106" s="207" t="str">
        <f t="shared" si="34"/>
        <v>15:10</v>
      </c>
      <c r="Y106" s="185" t="str">
        <f>TEXT(VLOOKUP(C106, '10.31_일반경제'!$F$6:$N$98, 9, FALSE), "HH:MM")</f>
        <v>15:10</v>
      </c>
      <c r="Z106" s="185" t="str">
        <f t="shared" si="35"/>
        <v>15:25</v>
      </c>
      <c r="AA106" s="186" t="s">
        <v>978</v>
      </c>
      <c r="AB106" s="207" t="s">
        <v>938</v>
      </c>
      <c r="AC106" s="168" t="s">
        <v>939</v>
      </c>
      <c r="AD106" s="168" t="s">
        <v>940</v>
      </c>
      <c r="AE106" s="167" t="str">
        <f>TEXT(VLOOKUP(A106, '10.31_일반경제'!$H$5:$N$97, 7, FALSE), "HH:MM")</f>
        <v>16:00</v>
      </c>
      <c r="AF106" s="188" t="str">
        <f t="shared" si="36"/>
        <v>16:05</v>
      </c>
      <c r="AG106" s="168" t="str" cm="1">
        <f t="array" ref="AG106">TEXT(MAX(VALUE(X106:Z106), VALUE(AB106:AF106)), "HH:MM")</f>
        <v>16:25</v>
      </c>
      <c r="AH106" s="159" t="s">
        <v>665</v>
      </c>
      <c r="AI106" s="151" t="s">
        <v>827</v>
      </c>
      <c r="AJ106" s="160">
        <v>80000</v>
      </c>
    </row>
    <row r="107" spans="1:36" s="154" customFormat="1" ht="45" customHeight="1">
      <c r="A107" s="177" t="s">
        <v>787</v>
      </c>
      <c r="B107" s="177" t="s">
        <v>48</v>
      </c>
      <c r="C107" s="177" t="s">
        <v>787</v>
      </c>
      <c r="D107" s="178" t="s">
        <v>344</v>
      </c>
      <c r="E107" s="178"/>
      <c r="F107" s="178" t="s">
        <v>346</v>
      </c>
      <c r="G107" s="178" t="s">
        <v>347</v>
      </c>
      <c r="H107" s="200" t="s">
        <v>567</v>
      </c>
      <c r="I107" s="179" t="s">
        <v>561</v>
      </c>
      <c r="J107" s="179"/>
      <c r="K107" s="178"/>
      <c r="L107" s="178" t="s">
        <v>817</v>
      </c>
      <c r="M107" s="178"/>
      <c r="N107" s="204"/>
      <c r="O107" s="180"/>
      <c r="P107" s="180"/>
      <c r="Q107" s="180"/>
      <c r="R107" s="173" t="s">
        <v>892</v>
      </c>
      <c r="S107" s="165" t="str">
        <f>TEXT(T107-TIME(0, 5, 0), "HH:MM")</f>
        <v>15:05</v>
      </c>
      <c r="T107" s="165" t="str">
        <f>TEXT(VLOOKUP(C107, '10.31_일반경제'!$J$6:$N$90, 5, FALSE), "HH:MM")</f>
        <v>15:10</v>
      </c>
      <c r="U107" s="165" t="str">
        <f t="shared" si="32"/>
        <v>15:25</v>
      </c>
      <c r="V107" s="165" t="str">
        <f t="shared" si="33"/>
        <v>15:30</v>
      </c>
      <c r="W107" s="174" t="s">
        <v>980</v>
      </c>
      <c r="X107" s="208" t="str">
        <f t="shared" si="34"/>
        <v>15:30</v>
      </c>
      <c r="Y107" s="166" t="str">
        <f>TEXT(VLOOKUP(C107, '10.31_일반경제'!$K$5:$N$97, 4, FALSE), "HH:MM")</f>
        <v>15:30</v>
      </c>
      <c r="Z107" s="166" t="str">
        <f t="shared" si="35"/>
        <v>15:45</v>
      </c>
      <c r="AA107" s="193" t="s">
        <v>981</v>
      </c>
      <c r="AB107" s="208" t="s">
        <v>938</v>
      </c>
      <c r="AC107" s="164" t="s">
        <v>939</v>
      </c>
      <c r="AD107" s="164" t="s">
        <v>940</v>
      </c>
      <c r="AE107" s="167" t="str">
        <f>TEXT(VLOOKUP(A107, '10.31_일반경제'!$M$5:$N$95, 2, FALSE), "HH:MM")</f>
        <v>16:25</v>
      </c>
      <c r="AF107" s="188" t="str">
        <f t="shared" si="36"/>
        <v>16:30</v>
      </c>
      <c r="AG107" s="168" t="str" cm="1">
        <f t="array" ref="AG107">TEXT(MAX(VALUE(X107:Z107), VALUE(AB107:AF107)), "HH:MM")</f>
        <v>16:30</v>
      </c>
      <c r="AH107" s="159" t="s">
        <v>669</v>
      </c>
      <c r="AI107" s="151" t="s">
        <v>41</v>
      </c>
      <c r="AJ107" s="160">
        <v>150000</v>
      </c>
    </row>
    <row r="108" spans="1:36" s="154" customFormat="1" ht="43.9" customHeight="1">
      <c r="A108" s="177" t="s">
        <v>789</v>
      </c>
      <c r="B108" s="177" t="s">
        <v>37</v>
      </c>
      <c r="C108" s="177" t="s">
        <v>789</v>
      </c>
      <c r="D108" s="178" t="s">
        <v>80</v>
      </c>
      <c r="E108" s="178"/>
      <c r="F108" s="178" t="s">
        <v>81</v>
      </c>
      <c r="G108" s="178" t="s">
        <v>82</v>
      </c>
      <c r="H108" s="202" t="s">
        <v>568</v>
      </c>
      <c r="I108" s="179" t="s">
        <v>554</v>
      </c>
      <c r="J108" s="179"/>
      <c r="K108" s="178"/>
      <c r="L108" s="178" t="s">
        <v>816</v>
      </c>
      <c r="M108" s="178"/>
      <c r="N108" s="204"/>
      <c r="O108" s="180"/>
      <c r="P108" s="180"/>
      <c r="Q108" s="180"/>
      <c r="R108" s="181" t="s">
        <v>893</v>
      </c>
      <c r="S108" s="183" t="str">
        <f>TEXT(T108-TIME(0, 5, 0), "HH:MM")</f>
        <v>08:55</v>
      </c>
      <c r="T108" s="183" t="str">
        <f>TEXT(VLOOKUP(C108, '11.1_특별(보훈),고교행정'!$E$6:$N$79, 10, FALSE), "HH:MM")</f>
        <v>09:00</v>
      </c>
      <c r="U108" s="183" t="str">
        <f t="shared" si="32"/>
        <v>09:15</v>
      </c>
      <c r="V108" s="183" t="str">
        <f t="shared" si="33"/>
        <v>09:20</v>
      </c>
      <c r="W108" s="184" t="s">
        <v>979</v>
      </c>
      <c r="X108" s="207" t="str">
        <f t="shared" si="34"/>
        <v>09:20</v>
      </c>
      <c r="Y108" s="185" t="str">
        <f>TEXT(VLOOKUP(C108, '11.1_특별(보훈),고교행정'!$F$6:$N$79, 9, FALSE), "HH:MM")</f>
        <v>09:20</v>
      </c>
      <c r="Z108" s="185" t="str">
        <f t="shared" si="35"/>
        <v>09:35</v>
      </c>
      <c r="AA108" s="186" t="s">
        <v>978</v>
      </c>
      <c r="AB108" s="207" t="s">
        <v>899</v>
      </c>
      <c r="AC108" s="168" t="s">
        <v>900</v>
      </c>
      <c r="AD108" s="168" t="s">
        <v>901</v>
      </c>
      <c r="AE108" s="167" t="str">
        <f>TEXT(VLOOKUP(A108, '11.1_특별(보훈),고교행정'!$H$5:$N$77, 7, FALSE), "HH:MM")</f>
        <v>10:10</v>
      </c>
      <c r="AF108" s="188" t="str">
        <f t="shared" si="36"/>
        <v>10:15</v>
      </c>
      <c r="AG108" s="168" t="str" cm="1">
        <f t="array" ref="AG108">TEXT(MAX(VALUE(X108:Z108), VALUE(AB108:AF108)), "HH:MM")</f>
        <v>10:15</v>
      </c>
      <c r="AH108" s="159" t="s">
        <v>671</v>
      </c>
      <c r="AI108" s="151" t="s">
        <v>819</v>
      </c>
      <c r="AJ108" s="160">
        <v>50000</v>
      </c>
    </row>
    <row r="109" spans="1:36" s="154" customFormat="1" ht="43.9" customHeight="1">
      <c r="A109" s="177" t="s">
        <v>793</v>
      </c>
      <c r="B109" s="177" t="s">
        <v>52</v>
      </c>
      <c r="C109" s="177" t="s">
        <v>793</v>
      </c>
      <c r="D109" s="178" t="s">
        <v>488</v>
      </c>
      <c r="E109" s="178"/>
      <c r="F109" s="178" t="s">
        <v>489</v>
      </c>
      <c r="G109" s="178" t="s">
        <v>490</v>
      </c>
      <c r="H109" s="202" t="s">
        <v>568</v>
      </c>
      <c r="I109" s="179" t="s">
        <v>554</v>
      </c>
      <c r="J109" s="179"/>
      <c r="K109" s="178"/>
      <c r="L109" s="178" t="s">
        <v>817</v>
      </c>
      <c r="M109" s="178"/>
      <c r="N109" s="204"/>
      <c r="O109" s="180"/>
      <c r="P109" s="180"/>
      <c r="Q109" s="180"/>
      <c r="R109" s="173" t="s">
        <v>892</v>
      </c>
      <c r="S109" s="165" t="str">
        <f>TEXT(T109-TIME(0, 5, 0), "HH:MM")</f>
        <v>08:55</v>
      </c>
      <c r="T109" s="165" t="str">
        <f>TEXT(VLOOKUP(C109, '11.1_특별(보훈),고교행정'!$J$6:$N$77, 5, FALSE), "HH:MM")</f>
        <v>09:00</v>
      </c>
      <c r="U109" s="165" t="str">
        <f t="shared" si="32"/>
        <v>09:15</v>
      </c>
      <c r="V109" s="165" t="str">
        <f t="shared" si="33"/>
        <v>09:20</v>
      </c>
      <c r="W109" s="174" t="s">
        <v>980</v>
      </c>
      <c r="X109" s="208" t="str">
        <f t="shared" si="34"/>
        <v>09:20</v>
      </c>
      <c r="Y109" s="166" t="str">
        <f>TEXT(VLOOKUP(C109, '11.1_특별(보훈),고교행정'!$K$6:$N$78, 4, FALSE), "HH:MM")</f>
        <v>09:20</v>
      </c>
      <c r="Z109" s="166" t="str">
        <f t="shared" si="35"/>
        <v>09:35</v>
      </c>
      <c r="AA109" s="193" t="s">
        <v>981</v>
      </c>
      <c r="AB109" s="208" t="s">
        <v>899</v>
      </c>
      <c r="AC109" s="164" t="s">
        <v>900</v>
      </c>
      <c r="AD109" s="164" t="s">
        <v>901</v>
      </c>
      <c r="AE109" s="167" t="str">
        <f>TEXT(VLOOKUP(A109, '11.1_특별(보훈),고교행정'!$M$5:$N$75, 2, FALSE), "HH:MM")</f>
        <v>10:10</v>
      </c>
      <c r="AF109" s="188" t="str">
        <f t="shared" si="36"/>
        <v>10:15</v>
      </c>
      <c r="AG109" s="168" t="str" cm="1">
        <f t="array" ref="AG109">TEXT(MAX(VALUE(X109:Z109), VALUE(AB109:AF109)), "HH:MM")</f>
        <v>10:15</v>
      </c>
      <c r="AH109" s="159" t="s">
        <v>675</v>
      </c>
      <c r="AI109" s="151" t="s">
        <v>819</v>
      </c>
      <c r="AJ109" s="160">
        <v>50000</v>
      </c>
    </row>
    <row r="110" spans="1:36" s="154" customFormat="1" ht="43.9" customHeight="1">
      <c r="A110" s="177" t="s">
        <v>791</v>
      </c>
      <c r="B110" s="177" t="s">
        <v>37</v>
      </c>
      <c r="C110" s="177" t="s">
        <v>791</v>
      </c>
      <c r="D110" s="178" t="s">
        <v>86</v>
      </c>
      <c r="E110" s="178"/>
      <c r="F110" s="178" t="s">
        <v>87</v>
      </c>
      <c r="G110" s="178" t="s">
        <v>88</v>
      </c>
      <c r="H110" s="202" t="s">
        <v>568</v>
      </c>
      <c r="I110" s="179" t="s">
        <v>554</v>
      </c>
      <c r="J110" s="179"/>
      <c r="K110" s="178"/>
      <c r="L110" s="178" t="s">
        <v>816</v>
      </c>
      <c r="M110" s="178"/>
      <c r="N110" s="205" t="s">
        <v>978</v>
      </c>
      <c r="O110" s="187" t="str">
        <f t="shared" ref="O110:Q111" si="38">AB110</f>
        <v>08:55</v>
      </c>
      <c r="P110" s="187" t="str">
        <f t="shared" si="38"/>
        <v>09:00</v>
      </c>
      <c r="Q110" s="187" t="str">
        <f t="shared" si="38"/>
        <v>09:20</v>
      </c>
      <c r="R110" s="181" t="s">
        <v>893</v>
      </c>
      <c r="S110" s="187" t="str">
        <f>Q110</f>
        <v>09:20</v>
      </c>
      <c r="T110" s="168" t="str">
        <f>TEXT(VLOOKUP(C110, '11.1_특별(보훈),고교행정'!$E$6:$N$79, 10, FALSE), "HH:MM")</f>
        <v>09:40</v>
      </c>
      <c r="U110" s="183" t="str">
        <f t="shared" si="32"/>
        <v>09:55</v>
      </c>
      <c r="V110" s="183" t="str">
        <f t="shared" si="33"/>
        <v>10:00</v>
      </c>
      <c r="W110" s="184" t="s">
        <v>979</v>
      </c>
      <c r="X110" s="207" t="str">
        <f t="shared" si="34"/>
        <v>10:00</v>
      </c>
      <c r="Y110" s="185" t="str">
        <f>TEXT(VLOOKUP(C110, '11.1_특별(보훈),고교행정'!$F$6:$N$79, 9, FALSE), "HH:MM")</f>
        <v>10:00</v>
      </c>
      <c r="Z110" s="185" t="str">
        <f t="shared" si="35"/>
        <v>10:15</v>
      </c>
      <c r="AA110" s="189"/>
      <c r="AB110" s="190" t="s">
        <v>905</v>
      </c>
      <c r="AC110" s="191" t="s">
        <v>906</v>
      </c>
      <c r="AD110" s="191" t="s">
        <v>907</v>
      </c>
      <c r="AE110" s="167" t="str">
        <f>TEXT(VLOOKUP(A110, '11.1_특별(보훈),고교행정'!$H$5:$N$77, 7, FALSE), "HH:MM")</f>
        <v>10:15</v>
      </c>
      <c r="AF110" s="188" t="str">
        <f t="shared" si="36"/>
        <v>10:20</v>
      </c>
      <c r="AG110" s="168" t="str" cm="1">
        <f t="array" ref="AG110">TEXT(MAX(VALUE(X110:AF110)), "HH:MM")</f>
        <v>10:20</v>
      </c>
      <c r="AH110" s="159" t="s">
        <v>673</v>
      </c>
      <c r="AI110" s="151" t="s">
        <v>819</v>
      </c>
      <c r="AJ110" s="160">
        <v>50000</v>
      </c>
    </row>
    <row r="111" spans="1:36" s="154" customFormat="1" ht="43.9" customHeight="1">
      <c r="A111" s="177" t="s">
        <v>795</v>
      </c>
      <c r="B111" s="177" t="s">
        <v>52</v>
      </c>
      <c r="C111" s="177" t="s">
        <v>795</v>
      </c>
      <c r="D111" s="178" t="s">
        <v>494</v>
      </c>
      <c r="E111" s="178"/>
      <c r="F111" s="178" t="s">
        <v>495</v>
      </c>
      <c r="G111" s="178" t="s">
        <v>496</v>
      </c>
      <c r="H111" s="202" t="s">
        <v>568</v>
      </c>
      <c r="I111" s="179" t="s">
        <v>554</v>
      </c>
      <c r="J111" s="179"/>
      <c r="K111" s="178"/>
      <c r="L111" s="178" t="s">
        <v>817</v>
      </c>
      <c r="M111" s="178"/>
      <c r="N111" s="175" t="s">
        <v>981</v>
      </c>
      <c r="O111" s="194" t="str">
        <f t="shared" si="38"/>
        <v>08:55</v>
      </c>
      <c r="P111" s="194" t="str">
        <f t="shared" si="38"/>
        <v>09:00</v>
      </c>
      <c r="Q111" s="194" t="str">
        <f t="shared" si="38"/>
        <v>09:20</v>
      </c>
      <c r="R111" s="173" t="s">
        <v>892</v>
      </c>
      <c r="S111" s="194" t="str">
        <f>Q111</f>
        <v>09:20</v>
      </c>
      <c r="T111" s="164" t="str">
        <f>TEXT(VLOOKUP(C111, '11.1_특별(보훈),고교행정'!$J$6:$N$77, 5, FALSE), "HH:MM")</f>
        <v>09:40</v>
      </c>
      <c r="U111" s="165" t="str">
        <f t="shared" si="32"/>
        <v>09:55</v>
      </c>
      <c r="V111" s="165" t="str">
        <f t="shared" si="33"/>
        <v>10:00</v>
      </c>
      <c r="W111" s="174" t="s">
        <v>980</v>
      </c>
      <c r="X111" s="208" t="str">
        <f t="shared" si="34"/>
        <v>10:00</v>
      </c>
      <c r="Y111" s="166" t="str">
        <f>TEXT(VLOOKUP(C111, '11.1_특별(보훈),고교행정'!$K$6:$N$78, 4, FALSE), "HH:MM")</f>
        <v>10:00</v>
      </c>
      <c r="Z111" s="166" t="str">
        <f t="shared" si="35"/>
        <v>10:15</v>
      </c>
      <c r="AA111" s="189"/>
      <c r="AB111" s="190" t="s">
        <v>905</v>
      </c>
      <c r="AC111" s="191" t="s">
        <v>906</v>
      </c>
      <c r="AD111" s="191" t="s">
        <v>907</v>
      </c>
      <c r="AE111" s="167" t="str">
        <f>TEXT(VLOOKUP(A111, '11.1_특별(보훈),고교행정'!$M$5:$N$75, 2, FALSE), "HH:MM")</f>
        <v>10:15</v>
      </c>
      <c r="AF111" s="188" t="str">
        <f t="shared" si="36"/>
        <v>10:20</v>
      </c>
      <c r="AG111" s="168" t="str" cm="1">
        <f t="array" ref="AG111">TEXT(MAX(VALUE(X111:AF111)), "HH:MM")</f>
        <v>10:20</v>
      </c>
      <c r="AH111" s="159" t="s">
        <v>677</v>
      </c>
      <c r="AI111" s="151" t="s">
        <v>819</v>
      </c>
      <c r="AJ111" s="160">
        <v>50000</v>
      </c>
    </row>
    <row r="112" spans="1:36" s="154" customFormat="1" ht="43.9" customHeight="1">
      <c r="A112" s="177" t="s">
        <v>790</v>
      </c>
      <c r="B112" s="177" t="s">
        <v>37</v>
      </c>
      <c r="C112" s="177" t="s">
        <v>790</v>
      </c>
      <c r="D112" s="178" t="s">
        <v>83</v>
      </c>
      <c r="E112" s="178"/>
      <c r="F112" s="178" t="s">
        <v>84</v>
      </c>
      <c r="G112" s="178" t="s">
        <v>85</v>
      </c>
      <c r="H112" s="202" t="s">
        <v>568</v>
      </c>
      <c r="I112" s="179" t="s">
        <v>554</v>
      </c>
      <c r="J112" s="179"/>
      <c r="K112" s="178"/>
      <c r="L112" s="178" t="s">
        <v>816</v>
      </c>
      <c r="M112" s="178"/>
      <c r="N112" s="204"/>
      <c r="O112" s="180"/>
      <c r="P112" s="180"/>
      <c r="Q112" s="180"/>
      <c r="R112" s="181" t="s">
        <v>893</v>
      </c>
      <c r="S112" s="183" t="str">
        <f>TEXT(T112-TIME(0, 5, 0), "HH:MM")</f>
        <v>09:15</v>
      </c>
      <c r="T112" s="183" t="str">
        <f>TEXT(VLOOKUP(C112, '11.1_특별(보훈),고교행정'!$E$6:$N$79, 10, FALSE), "HH:MM")</f>
        <v>09:20</v>
      </c>
      <c r="U112" s="183" t="str">
        <f t="shared" si="32"/>
        <v>09:35</v>
      </c>
      <c r="V112" s="183" t="str">
        <f t="shared" si="33"/>
        <v>09:40</v>
      </c>
      <c r="W112" s="184" t="s">
        <v>979</v>
      </c>
      <c r="X112" s="207" t="str">
        <f t="shared" si="34"/>
        <v>09:40</v>
      </c>
      <c r="Y112" s="185" t="str">
        <f>TEXT(VLOOKUP(C112, '11.1_특별(보훈),고교행정'!$F$6:$N$79, 9, FALSE), "HH:MM")</f>
        <v>09:40</v>
      </c>
      <c r="Z112" s="185" t="str">
        <f t="shared" si="35"/>
        <v>09:55</v>
      </c>
      <c r="AA112" s="186" t="s">
        <v>978</v>
      </c>
      <c r="AB112" s="207" t="s">
        <v>902</v>
      </c>
      <c r="AC112" s="168" t="s">
        <v>903</v>
      </c>
      <c r="AD112" s="168" t="s">
        <v>904</v>
      </c>
      <c r="AE112" s="167" t="str">
        <f>TEXT(VLOOKUP(A112, '11.1_특별(보훈),고교행정'!$H$5:$N$77, 7, FALSE), "HH:MM")</f>
        <v>10:35</v>
      </c>
      <c r="AF112" s="188" t="str">
        <f t="shared" si="36"/>
        <v>10:40</v>
      </c>
      <c r="AG112" s="168" t="str" cm="1">
        <f t="array" ref="AG112">TEXT(MAX(VALUE(X112:Z112), VALUE(AB112:AF112)), "HH:MM")</f>
        <v>10:40</v>
      </c>
      <c r="AH112" s="159" t="s">
        <v>672</v>
      </c>
      <c r="AI112" s="151" t="s">
        <v>819</v>
      </c>
      <c r="AJ112" s="160">
        <v>50000</v>
      </c>
    </row>
    <row r="113" spans="1:36" s="154" customFormat="1" ht="43.9" customHeight="1">
      <c r="A113" s="177" t="s">
        <v>794</v>
      </c>
      <c r="B113" s="177" t="s">
        <v>52</v>
      </c>
      <c r="C113" s="177" t="s">
        <v>794</v>
      </c>
      <c r="D113" s="178" t="s">
        <v>491</v>
      </c>
      <c r="E113" s="178"/>
      <c r="F113" s="178" t="s">
        <v>492</v>
      </c>
      <c r="G113" s="178" t="s">
        <v>493</v>
      </c>
      <c r="H113" s="202" t="s">
        <v>568</v>
      </c>
      <c r="I113" s="179" t="s">
        <v>554</v>
      </c>
      <c r="J113" s="179"/>
      <c r="K113" s="178"/>
      <c r="L113" s="178" t="s">
        <v>817</v>
      </c>
      <c r="M113" s="178"/>
      <c r="N113" s="204"/>
      <c r="O113" s="180"/>
      <c r="P113" s="180"/>
      <c r="Q113" s="180"/>
      <c r="R113" s="173" t="s">
        <v>892</v>
      </c>
      <c r="S113" s="165" t="str">
        <f>TEXT(T113-TIME(0, 5, 0), "HH:MM")</f>
        <v>09:15</v>
      </c>
      <c r="T113" s="165" t="str">
        <f>TEXT(VLOOKUP(C113, '11.1_특별(보훈),고교행정'!$J$6:$N$77, 5, FALSE), "HH:MM")</f>
        <v>09:20</v>
      </c>
      <c r="U113" s="165" t="str">
        <f t="shared" si="32"/>
        <v>09:35</v>
      </c>
      <c r="V113" s="165" t="str">
        <f t="shared" si="33"/>
        <v>09:40</v>
      </c>
      <c r="W113" s="174" t="s">
        <v>980</v>
      </c>
      <c r="X113" s="208" t="str">
        <f t="shared" si="34"/>
        <v>09:40</v>
      </c>
      <c r="Y113" s="166" t="str">
        <f>TEXT(VLOOKUP(C113, '11.1_특별(보훈),고교행정'!$K$6:$N$78, 4, FALSE), "HH:MM")</f>
        <v>09:40</v>
      </c>
      <c r="Z113" s="166" t="str">
        <f t="shared" si="35"/>
        <v>09:55</v>
      </c>
      <c r="AA113" s="193" t="s">
        <v>981</v>
      </c>
      <c r="AB113" s="208" t="s">
        <v>902</v>
      </c>
      <c r="AC113" s="164" t="s">
        <v>903</v>
      </c>
      <c r="AD113" s="164" t="s">
        <v>904</v>
      </c>
      <c r="AE113" s="167" t="str">
        <f>TEXT(VLOOKUP(A113, '11.1_특별(보훈),고교행정'!$M$5:$N$75, 2, FALSE), "HH:MM")</f>
        <v>10:35</v>
      </c>
      <c r="AF113" s="188" t="str">
        <f t="shared" si="36"/>
        <v>10:40</v>
      </c>
      <c r="AG113" s="168" t="str" cm="1">
        <f t="array" ref="AG113">TEXT(MAX(VALUE(X113:Z113), VALUE(AB113:AF113)), "HH:MM")</f>
        <v>10:40</v>
      </c>
      <c r="AH113" s="159" t="s">
        <v>676</v>
      </c>
      <c r="AI113" s="151" t="s">
        <v>819</v>
      </c>
      <c r="AJ113" s="160">
        <v>50000</v>
      </c>
    </row>
    <row r="114" spans="1:36" s="154" customFormat="1" ht="43.9" customHeight="1">
      <c r="A114" s="177" t="s">
        <v>792</v>
      </c>
      <c r="B114" s="177" t="s">
        <v>37</v>
      </c>
      <c r="C114" s="177" t="s">
        <v>792</v>
      </c>
      <c r="D114" s="178" t="s">
        <v>89</v>
      </c>
      <c r="E114" s="178"/>
      <c r="F114" s="178" t="s">
        <v>90</v>
      </c>
      <c r="G114" s="178" t="s">
        <v>91</v>
      </c>
      <c r="H114" s="202" t="s">
        <v>568</v>
      </c>
      <c r="I114" s="179" t="s">
        <v>554</v>
      </c>
      <c r="J114" s="179"/>
      <c r="K114" s="178"/>
      <c r="L114" s="178" t="s">
        <v>816</v>
      </c>
      <c r="M114" s="178"/>
      <c r="N114" s="205" t="s">
        <v>978</v>
      </c>
      <c r="O114" s="187" t="str">
        <f t="shared" ref="O114:Q115" si="39">AB114</f>
        <v>09:20</v>
      </c>
      <c r="P114" s="187" t="str">
        <f t="shared" si="39"/>
        <v>09:25</v>
      </c>
      <c r="Q114" s="187" t="str">
        <f t="shared" si="39"/>
        <v>09:45</v>
      </c>
      <c r="R114" s="181" t="s">
        <v>893</v>
      </c>
      <c r="S114" s="187" t="str">
        <f>Q114</f>
        <v>09:45</v>
      </c>
      <c r="T114" s="168" t="str">
        <f>TEXT(VLOOKUP(C114, '11.1_특별(보훈),고교행정'!$E$6:$N$79, 10, FALSE), "HH:MM")</f>
        <v>10:00</v>
      </c>
      <c r="U114" s="183" t="str">
        <f t="shared" si="32"/>
        <v>10:15</v>
      </c>
      <c r="V114" s="183" t="str">
        <f t="shared" si="33"/>
        <v>10:20</v>
      </c>
      <c r="W114" s="184" t="s">
        <v>979</v>
      </c>
      <c r="X114" s="207" t="str">
        <f t="shared" si="34"/>
        <v>10:20</v>
      </c>
      <c r="Y114" s="185" t="str">
        <f>TEXT(VLOOKUP(C114, '11.1_특별(보훈),고교행정'!$F$6:$N$79, 9, FALSE), "HH:MM")</f>
        <v>10:20</v>
      </c>
      <c r="Z114" s="185" t="str">
        <f t="shared" si="35"/>
        <v>10:35</v>
      </c>
      <c r="AA114" s="189"/>
      <c r="AB114" s="190" t="s">
        <v>907</v>
      </c>
      <c r="AC114" s="191" t="s">
        <v>908</v>
      </c>
      <c r="AD114" s="191" t="s">
        <v>909</v>
      </c>
      <c r="AE114" s="167" t="str">
        <f>TEXT(VLOOKUP(A114, '11.1_특별(보훈),고교행정'!$H$5:$N$77, 7, FALSE), "HH:MM")</f>
        <v>10:40</v>
      </c>
      <c r="AF114" s="188" t="str">
        <f t="shared" si="36"/>
        <v>10:45</v>
      </c>
      <c r="AG114" s="168" t="str" cm="1">
        <f t="array" ref="AG114">TEXT(MAX(VALUE(X114:AF114)), "HH:MM")</f>
        <v>10:45</v>
      </c>
      <c r="AH114" s="159" t="s">
        <v>674</v>
      </c>
      <c r="AI114" s="151" t="s">
        <v>829</v>
      </c>
      <c r="AJ114" s="160">
        <v>80000</v>
      </c>
    </row>
    <row r="115" spans="1:36" s="154" customFormat="1" ht="43.9" customHeight="1">
      <c r="A115" s="177" t="s">
        <v>796</v>
      </c>
      <c r="B115" s="177" t="s">
        <v>52</v>
      </c>
      <c r="C115" s="177" t="s">
        <v>796</v>
      </c>
      <c r="D115" s="178" t="s">
        <v>497</v>
      </c>
      <c r="E115" s="178"/>
      <c r="F115" s="178" t="s">
        <v>498</v>
      </c>
      <c r="G115" s="178" t="s">
        <v>499</v>
      </c>
      <c r="H115" s="202" t="s">
        <v>568</v>
      </c>
      <c r="I115" s="179" t="s">
        <v>554</v>
      </c>
      <c r="J115" s="179"/>
      <c r="K115" s="178"/>
      <c r="L115" s="178" t="s">
        <v>817</v>
      </c>
      <c r="M115" s="178"/>
      <c r="N115" s="175" t="s">
        <v>981</v>
      </c>
      <c r="O115" s="194" t="str">
        <f t="shared" si="39"/>
        <v>09:20</v>
      </c>
      <c r="P115" s="194" t="str">
        <f t="shared" si="39"/>
        <v>09:25</v>
      </c>
      <c r="Q115" s="194" t="str">
        <f t="shared" si="39"/>
        <v>09:45</v>
      </c>
      <c r="R115" s="173" t="s">
        <v>892</v>
      </c>
      <c r="S115" s="194" t="str">
        <f>Q115</f>
        <v>09:45</v>
      </c>
      <c r="T115" s="164" t="str">
        <f>TEXT(VLOOKUP(C115, '11.1_특별(보훈),고교행정'!$J$6:$N$77, 5, FALSE), "HH:MM")</f>
        <v>10:00</v>
      </c>
      <c r="U115" s="165" t="str">
        <f t="shared" si="32"/>
        <v>10:15</v>
      </c>
      <c r="V115" s="165" t="str">
        <f t="shared" si="33"/>
        <v>10:20</v>
      </c>
      <c r="W115" s="174" t="s">
        <v>980</v>
      </c>
      <c r="X115" s="208" t="str">
        <f t="shared" si="34"/>
        <v>10:20</v>
      </c>
      <c r="Y115" s="166" t="str">
        <f>TEXT(VLOOKUP(C115, '11.1_특별(보훈),고교행정'!$K$6:$N$78, 4, FALSE), "HH:MM")</f>
        <v>10:20</v>
      </c>
      <c r="Z115" s="166" t="str">
        <f t="shared" si="35"/>
        <v>10:35</v>
      </c>
      <c r="AA115" s="189"/>
      <c r="AB115" s="190" t="s">
        <v>907</v>
      </c>
      <c r="AC115" s="191" t="s">
        <v>908</v>
      </c>
      <c r="AD115" s="191" t="s">
        <v>909</v>
      </c>
      <c r="AE115" s="167" t="str">
        <f>TEXT(VLOOKUP(A115, '11.1_특별(보훈),고교행정'!$M$5:$N$75, 2, FALSE), "HH:MM")</f>
        <v>10:40</v>
      </c>
      <c r="AF115" s="188" t="str">
        <f t="shared" si="36"/>
        <v>10:45</v>
      </c>
      <c r="AG115" s="168" t="str" cm="1">
        <f t="array" ref="AG115">TEXT(MAX(VALUE(X115:AF115)), "HH:MM")</f>
        <v>10:45</v>
      </c>
      <c r="AH115" s="159" t="s">
        <v>678</v>
      </c>
      <c r="AI115" s="151" t="s">
        <v>819</v>
      </c>
      <c r="AJ115" s="160">
        <v>50000</v>
      </c>
    </row>
    <row r="116" spans="1:36" s="154" customFormat="1" ht="43.9" customHeight="1">
      <c r="A116" s="177" t="s">
        <v>797</v>
      </c>
      <c r="B116" s="177" t="s">
        <v>52</v>
      </c>
      <c r="C116" s="177" t="s">
        <v>797</v>
      </c>
      <c r="D116" s="178" t="s">
        <v>500</v>
      </c>
      <c r="E116" s="178"/>
      <c r="F116" s="178" t="s">
        <v>501</v>
      </c>
      <c r="G116" s="178" t="s">
        <v>502</v>
      </c>
      <c r="H116" s="202" t="s">
        <v>568</v>
      </c>
      <c r="I116" s="179" t="s">
        <v>554</v>
      </c>
      <c r="J116" s="179"/>
      <c r="K116" s="178"/>
      <c r="L116" s="178" t="s">
        <v>817</v>
      </c>
      <c r="M116" s="178"/>
      <c r="N116" s="204"/>
      <c r="O116" s="180"/>
      <c r="P116" s="180"/>
      <c r="Q116" s="180"/>
      <c r="R116" s="173" t="s">
        <v>892</v>
      </c>
      <c r="S116" s="165" t="str">
        <f>TEXT(T116-TIME(0, 5, 0), "HH:MM")</f>
        <v>10:15</v>
      </c>
      <c r="T116" s="165" t="str">
        <f>TEXT(VLOOKUP(C116, '11.1_특별(보훈),고교행정'!$J$6:$N$77, 5, FALSE), "HH:MM")</f>
        <v>10:20</v>
      </c>
      <c r="U116" s="165" t="str">
        <f t="shared" si="32"/>
        <v>10:35</v>
      </c>
      <c r="V116" s="165" t="str">
        <f t="shared" si="33"/>
        <v>10:40</v>
      </c>
      <c r="W116" s="174" t="s">
        <v>980</v>
      </c>
      <c r="X116" s="208" t="str">
        <f t="shared" si="34"/>
        <v>10:40</v>
      </c>
      <c r="Y116" s="166" t="str">
        <f>TEXT(VLOOKUP(C116, '11.1_특별(보훈),고교행정'!$K$6:$N$78, 4, FALSE), "HH:MM")</f>
        <v>10:40</v>
      </c>
      <c r="Z116" s="166" t="str">
        <f t="shared" si="35"/>
        <v>10:55</v>
      </c>
      <c r="AA116" s="193" t="s">
        <v>981</v>
      </c>
      <c r="AB116" s="208" t="s">
        <v>910</v>
      </c>
      <c r="AC116" s="164" t="s">
        <v>920</v>
      </c>
      <c r="AD116" s="164" t="s">
        <v>965</v>
      </c>
      <c r="AE116" s="167" t="str">
        <f>TEXT(VLOOKUP(A116, '11.1_특별(보훈),고교행정'!$M$5:$N$75, 2, FALSE), "HH:MM")</f>
        <v>11:20</v>
      </c>
      <c r="AF116" s="188" t="str">
        <f t="shared" si="36"/>
        <v>11:25</v>
      </c>
      <c r="AG116" s="168" t="str" cm="1">
        <f t="array" ref="AG116">TEXT(MAX(VALUE(X116:Z116), VALUE(AB116:AF116)), "HH:MM")</f>
        <v>11:25</v>
      </c>
      <c r="AH116" s="159" t="s">
        <v>679</v>
      </c>
      <c r="AI116" s="151" t="s">
        <v>819</v>
      </c>
      <c r="AJ116" s="160">
        <v>50000</v>
      </c>
    </row>
    <row r="117" spans="1:36" s="154" customFormat="1" ht="43.9" customHeight="1">
      <c r="A117" s="177" t="s">
        <v>798</v>
      </c>
      <c r="B117" s="177" t="s">
        <v>37</v>
      </c>
      <c r="C117" s="177" t="s">
        <v>798</v>
      </c>
      <c r="D117" s="178" t="s">
        <v>92</v>
      </c>
      <c r="E117" s="178"/>
      <c r="F117" s="178" t="s">
        <v>93</v>
      </c>
      <c r="G117" s="178" t="s">
        <v>94</v>
      </c>
      <c r="H117" s="202" t="s">
        <v>568</v>
      </c>
      <c r="I117" s="179" t="s">
        <v>556</v>
      </c>
      <c r="J117" s="179"/>
      <c r="K117" s="178"/>
      <c r="L117" s="178" t="s">
        <v>816</v>
      </c>
      <c r="M117" s="178"/>
      <c r="N117" s="204"/>
      <c r="O117" s="180"/>
      <c r="P117" s="180"/>
      <c r="Q117" s="180"/>
      <c r="R117" s="181" t="s">
        <v>893</v>
      </c>
      <c r="S117" s="183" t="e">
        <f>TEXT(T117-TIME(0, 5, 0), "HH:MM")</f>
        <v>#N/A</v>
      </c>
      <c r="T117" s="183" t="e">
        <f>TEXT(VLOOKUP(C117, '11.1_특별(보훈),고교행정'!$E$6:$N$79, 10, FALSE), "HH:MM")</f>
        <v>#N/A</v>
      </c>
      <c r="U117" s="183" t="e">
        <f t="shared" si="32"/>
        <v>#N/A</v>
      </c>
      <c r="V117" s="183" t="e">
        <f t="shared" si="33"/>
        <v>#N/A</v>
      </c>
      <c r="W117" s="184" t="s">
        <v>979</v>
      </c>
      <c r="X117" s="207" t="e">
        <f t="shared" si="34"/>
        <v>#N/A</v>
      </c>
      <c r="Y117" s="185" t="e">
        <f>TEXT(VLOOKUP(C117, '11.1_특별(보훈),고교행정'!$F$6:$N$79, 9, FALSE), "HH:MM")</f>
        <v>#N/A</v>
      </c>
      <c r="Z117" s="185" t="e">
        <f t="shared" si="35"/>
        <v>#N/A</v>
      </c>
      <c r="AA117" s="186" t="s">
        <v>978</v>
      </c>
      <c r="AB117" s="207" t="s">
        <v>910</v>
      </c>
      <c r="AC117" s="168" t="s">
        <v>911</v>
      </c>
      <c r="AD117" s="168" t="s">
        <v>912</v>
      </c>
      <c r="AE117" s="167" t="e">
        <f>TEXT(VLOOKUP(A117, '11.1_특별(보훈),고교행정'!$H$5:$N$77, 7, FALSE), "HH:MM")</f>
        <v>#N/A</v>
      </c>
      <c r="AF117" s="188" t="e">
        <f t="shared" si="36"/>
        <v>#N/A</v>
      </c>
      <c r="AG117" s="168" t="e" cm="1">
        <f t="array" ref="AG117">TEXT(MAX(VALUE(X117:Z117), VALUE(AB117:AF117)), "HH:MM")</f>
        <v>#N/A</v>
      </c>
      <c r="AH117" s="159" t="s">
        <v>680</v>
      </c>
      <c r="AI117" s="151" t="s">
        <v>830</v>
      </c>
      <c r="AJ117" s="160">
        <v>80000</v>
      </c>
    </row>
    <row r="118" spans="1:36" s="154" customFormat="1" ht="43.9" customHeight="1">
      <c r="A118" s="177" t="s">
        <v>799</v>
      </c>
      <c r="B118" s="177" t="s">
        <v>37</v>
      </c>
      <c r="C118" s="177" t="s">
        <v>799</v>
      </c>
      <c r="D118" s="178" t="s">
        <v>95</v>
      </c>
      <c r="E118" s="178"/>
      <c r="F118" s="178" t="s">
        <v>96</v>
      </c>
      <c r="G118" s="178" t="s">
        <v>97</v>
      </c>
      <c r="H118" s="202" t="s">
        <v>568</v>
      </c>
      <c r="I118" s="179" t="s">
        <v>556</v>
      </c>
      <c r="J118" s="179"/>
      <c r="K118" s="178"/>
      <c r="L118" s="178" t="s">
        <v>816</v>
      </c>
      <c r="M118" s="178"/>
      <c r="N118" s="204"/>
      <c r="O118" s="180"/>
      <c r="P118" s="180"/>
      <c r="Q118" s="180"/>
      <c r="R118" s="181" t="s">
        <v>893</v>
      </c>
      <c r="S118" s="183" t="str">
        <f>TEXT(T118-TIME(0, 5, 0), "HH:MM")</f>
        <v>10:15</v>
      </c>
      <c r="T118" s="183" t="str">
        <f>TEXT(VLOOKUP(C118, '11.1_특별(보훈),고교행정'!$E$6:$N$79, 10, FALSE), "HH:MM")</f>
        <v>10:20</v>
      </c>
      <c r="U118" s="183" t="str">
        <f t="shared" si="32"/>
        <v>10:35</v>
      </c>
      <c r="V118" s="183" t="str">
        <f t="shared" si="33"/>
        <v>10:40</v>
      </c>
      <c r="W118" s="184" t="s">
        <v>979</v>
      </c>
      <c r="X118" s="207" t="str">
        <f t="shared" si="34"/>
        <v>10:40</v>
      </c>
      <c r="Y118" s="185" t="str">
        <f>TEXT(VLOOKUP(C118, '11.1_특별(보훈),고교행정'!$F$6:$N$79, 9, FALSE), "HH:MM")</f>
        <v>10:40</v>
      </c>
      <c r="Z118" s="185" t="str">
        <f t="shared" si="35"/>
        <v>10:55</v>
      </c>
      <c r="AA118" s="186" t="s">
        <v>978</v>
      </c>
      <c r="AB118" s="207" t="s">
        <v>913</v>
      </c>
      <c r="AC118" s="168" t="s">
        <v>914</v>
      </c>
      <c r="AD118" s="168" t="s">
        <v>915</v>
      </c>
      <c r="AE118" s="167" t="str">
        <f>TEXT(VLOOKUP(A118, '11.1_특별(보훈),고교행정'!$H$5:$N$77, 7, FALSE), "HH:MM")</f>
        <v>11:25</v>
      </c>
      <c r="AF118" s="188" t="str">
        <f t="shared" si="36"/>
        <v>11:30</v>
      </c>
      <c r="AG118" s="168" t="str" cm="1">
        <f t="array" ref="AG118">TEXT(MAX(VALUE(X118:Z118), VALUE(AB118:AF118)), "HH:MM")</f>
        <v>11:50</v>
      </c>
      <c r="AH118" s="159" t="s">
        <v>681</v>
      </c>
      <c r="AI118" s="151" t="s">
        <v>821</v>
      </c>
      <c r="AJ118" s="160">
        <v>120000</v>
      </c>
    </row>
    <row r="119" spans="1:36" s="154" customFormat="1" ht="43.9" customHeight="1">
      <c r="A119" s="177" t="s">
        <v>801</v>
      </c>
      <c r="B119" s="177" t="s">
        <v>37</v>
      </c>
      <c r="C119" s="177" t="s">
        <v>801</v>
      </c>
      <c r="D119" s="178" t="s">
        <v>101</v>
      </c>
      <c r="E119" s="178"/>
      <c r="F119" s="178" t="s">
        <v>102</v>
      </c>
      <c r="G119" s="178" t="s">
        <v>103</v>
      </c>
      <c r="H119" s="202" t="s">
        <v>568</v>
      </c>
      <c r="I119" s="179" t="s">
        <v>556</v>
      </c>
      <c r="J119" s="179"/>
      <c r="K119" s="178"/>
      <c r="L119" s="178" t="s">
        <v>816</v>
      </c>
      <c r="M119" s="178"/>
      <c r="N119" s="205" t="s">
        <v>978</v>
      </c>
      <c r="O119" s="187" t="str">
        <f>AB119</f>
        <v>10:35</v>
      </c>
      <c r="P119" s="187" t="str">
        <f>AC119</f>
        <v>10:40</v>
      </c>
      <c r="Q119" s="187" t="str">
        <f>AD119</f>
        <v>11:00</v>
      </c>
      <c r="R119" s="181" t="s">
        <v>893</v>
      </c>
      <c r="S119" s="187" t="str">
        <f>Q119</f>
        <v>11:00</v>
      </c>
      <c r="T119" s="168" t="e">
        <f>TEXT(VLOOKUP(C119, '11.1_특별(보훈),고교행정'!$E$6:$N$79, 10, FALSE), "HH:MM")</f>
        <v>#N/A</v>
      </c>
      <c r="U119" s="183" t="e">
        <f t="shared" si="32"/>
        <v>#N/A</v>
      </c>
      <c r="V119" s="183" t="e">
        <f t="shared" si="33"/>
        <v>#N/A</v>
      </c>
      <c r="W119" s="184" t="s">
        <v>979</v>
      </c>
      <c r="X119" s="207" t="e">
        <f t="shared" si="34"/>
        <v>#N/A</v>
      </c>
      <c r="Y119" s="185" t="e">
        <f>TEXT(VLOOKUP(C119, '11.1_특별(보훈),고교행정'!$F$6:$N$79, 9, FALSE), "HH:MM")</f>
        <v>#N/A</v>
      </c>
      <c r="Z119" s="185" t="e">
        <f t="shared" si="35"/>
        <v>#N/A</v>
      </c>
      <c r="AA119" s="189"/>
      <c r="AB119" s="190" t="s">
        <v>904</v>
      </c>
      <c r="AC119" s="191" t="s">
        <v>919</v>
      </c>
      <c r="AD119" s="191" t="s">
        <v>920</v>
      </c>
      <c r="AE119" s="167" t="e">
        <f>TEXT(VLOOKUP(A119, '11.1_특별(보훈),고교행정'!$H$5:$N$77, 7, FALSE), "HH:MM")</f>
        <v>#N/A</v>
      </c>
      <c r="AF119" s="188" t="e">
        <f t="shared" si="36"/>
        <v>#N/A</v>
      </c>
      <c r="AG119" s="168" t="e" cm="1">
        <f t="array" ref="AG119">TEXT(MAX(VALUE(X119:AF119)), "HH:MM")</f>
        <v>#N/A</v>
      </c>
      <c r="AH119" s="159" t="s">
        <v>683</v>
      </c>
      <c r="AI119" s="151" t="s">
        <v>41</v>
      </c>
      <c r="AJ119" s="160">
        <v>150000</v>
      </c>
    </row>
    <row r="120" spans="1:36" s="154" customFormat="1" ht="43.9" customHeight="1">
      <c r="A120" s="177" t="s">
        <v>800</v>
      </c>
      <c r="B120" s="177" t="s">
        <v>37</v>
      </c>
      <c r="C120" s="177" t="s">
        <v>800</v>
      </c>
      <c r="D120" s="178" t="s">
        <v>98</v>
      </c>
      <c r="E120" s="178"/>
      <c r="F120" s="178" t="s">
        <v>99</v>
      </c>
      <c r="G120" s="178" t="s">
        <v>100</v>
      </c>
      <c r="H120" s="202" t="s">
        <v>568</v>
      </c>
      <c r="I120" s="179" t="s">
        <v>556</v>
      </c>
      <c r="J120" s="179"/>
      <c r="K120" s="178"/>
      <c r="L120" s="178" t="s">
        <v>816</v>
      </c>
      <c r="M120" s="178"/>
      <c r="N120" s="204"/>
      <c r="O120" s="180"/>
      <c r="P120" s="180"/>
      <c r="Q120" s="180"/>
      <c r="R120" s="181" t="s">
        <v>893</v>
      </c>
      <c r="S120" s="183" t="str">
        <f>TEXT(T120-TIME(0, 5, 0), "HH:MM")</f>
        <v>10:35</v>
      </c>
      <c r="T120" s="183" t="str">
        <f>TEXT(VLOOKUP(C120, '11.1_특별(보훈),고교행정'!$E$6:$N$79, 10, FALSE), "HH:MM")</f>
        <v>10:40</v>
      </c>
      <c r="U120" s="183" t="str">
        <f t="shared" si="32"/>
        <v>10:55</v>
      </c>
      <c r="V120" s="183" t="str">
        <f t="shared" si="33"/>
        <v>11:00</v>
      </c>
      <c r="W120" s="184" t="s">
        <v>979</v>
      </c>
      <c r="X120" s="207" t="str">
        <f t="shared" si="34"/>
        <v>11:00</v>
      </c>
      <c r="Y120" s="185" t="str">
        <f>TEXT(VLOOKUP(C120, '11.1_특별(보훈),고교행정'!$F$6:$N$79, 9, FALSE), "HH:MM")</f>
        <v>11:00</v>
      </c>
      <c r="Z120" s="185" t="str">
        <f t="shared" si="35"/>
        <v>11:15</v>
      </c>
      <c r="AA120" s="186" t="s">
        <v>978</v>
      </c>
      <c r="AB120" s="207" t="s">
        <v>916</v>
      </c>
      <c r="AC120" s="168" t="s">
        <v>917</v>
      </c>
      <c r="AD120" s="168" t="s">
        <v>918</v>
      </c>
      <c r="AE120" s="167" t="str">
        <f>TEXT(VLOOKUP(A120, '11.1_특별(보훈),고교행정'!$H$5:$N$77, 7, FALSE), "HH:MM")</f>
        <v>11:50</v>
      </c>
      <c r="AF120" s="188" t="str">
        <f t="shared" si="36"/>
        <v>11:55</v>
      </c>
      <c r="AG120" s="168" t="str" cm="1">
        <f t="array" ref="AG120">TEXT(MAX(VALUE(X120:Z120), VALUE(AB120:AF120)), "HH:MM")</f>
        <v>12:15</v>
      </c>
      <c r="AH120" s="159" t="s">
        <v>682</v>
      </c>
      <c r="AI120" s="151" t="s">
        <v>821</v>
      </c>
      <c r="AJ120" s="160">
        <v>120000</v>
      </c>
    </row>
    <row r="121" spans="1:36" s="154" customFormat="1" ht="43.9" customHeight="1">
      <c r="A121" s="177" t="s">
        <v>802</v>
      </c>
      <c r="B121" s="177" t="s">
        <v>55</v>
      </c>
      <c r="C121" s="177" t="s">
        <v>802</v>
      </c>
      <c r="D121" s="178" t="s">
        <v>503</v>
      </c>
      <c r="E121" s="178"/>
      <c r="F121" s="178" t="s">
        <v>504</v>
      </c>
      <c r="G121" s="178" t="s">
        <v>505</v>
      </c>
      <c r="H121" s="202" t="s">
        <v>568</v>
      </c>
      <c r="I121" s="179" t="s">
        <v>564</v>
      </c>
      <c r="J121" s="179"/>
      <c r="K121" s="178"/>
      <c r="L121" s="178" t="s">
        <v>817</v>
      </c>
      <c r="M121" s="178"/>
      <c r="N121" s="204"/>
      <c r="O121" s="180"/>
      <c r="P121" s="180"/>
      <c r="Q121" s="180"/>
      <c r="R121" s="173" t="s">
        <v>892</v>
      </c>
      <c r="S121" s="165" t="str">
        <f>TEXT(T121-TIME(0, 5, 0), "HH:MM")</f>
        <v>12:20</v>
      </c>
      <c r="T121" s="165" t="str">
        <f>TEXT(VLOOKUP(C121, '11.1_특별(보훈),고교행정'!$J$6:$N$77, 5, FALSE), "HH:MM")</f>
        <v>12:25</v>
      </c>
      <c r="U121" s="165" t="str">
        <f t="shared" si="32"/>
        <v>12:40</v>
      </c>
      <c r="V121" s="165" t="str">
        <f t="shared" si="33"/>
        <v>12:45</v>
      </c>
      <c r="W121" s="174" t="s">
        <v>980</v>
      </c>
      <c r="X121" s="208" t="str">
        <f t="shared" si="34"/>
        <v>12:45</v>
      </c>
      <c r="Y121" s="166" t="str">
        <f>TEXT(VLOOKUP(C121, '11.1_특별(보훈),고교행정'!$K$6:$N$78, 4, FALSE), "HH:MM")</f>
        <v>12:45</v>
      </c>
      <c r="Z121" s="166" t="str">
        <f t="shared" si="35"/>
        <v>13:00</v>
      </c>
      <c r="AA121" s="193" t="s">
        <v>981</v>
      </c>
      <c r="AB121" s="208" t="s">
        <v>966</v>
      </c>
      <c r="AC121" s="164" t="s">
        <v>948</v>
      </c>
      <c r="AD121" s="164" t="s">
        <v>930</v>
      </c>
      <c r="AE121" s="167" t="str">
        <f>TEXT(VLOOKUP(A121, '11.1_특별(보훈),고교행정'!$M$5:$N$75, 2, FALSE), "HH:MM")</f>
        <v>13:35</v>
      </c>
      <c r="AF121" s="188" t="str">
        <f t="shared" si="36"/>
        <v>13:40</v>
      </c>
      <c r="AG121" s="168" t="str" cm="1">
        <f t="array" ref="AG121">TEXT(MAX(VALUE(X121:Z121), VALUE(AB121:AF121)), "HH:MM")</f>
        <v>13:40</v>
      </c>
      <c r="AH121" s="159" t="s">
        <v>684</v>
      </c>
      <c r="AI121" s="151" t="s">
        <v>827</v>
      </c>
      <c r="AJ121" s="160">
        <v>80000</v>
      </c>
    </row>
    <row r="122" spans="1:36" s="154" customFormat="1" ht="43.9" customHeight="1">
      <c r="A122" s="177" t="s">
        <v>804</v>
      </c>
      <c r="B122" s="177" t="s">
        <v>55</v>
      </c>
      <c r="C122" s="177" t="s">
        <v>804</v>
      </c>
      <c r="D122" s="178" t="s">
        <v>509</v>
      </c>
      <c r="E122" s="178"/>
      <c r="F122" s="178" t="s">
        <v>510</v>
      </c>
      <c r="G122" s="178" t="s">
        <v>511</v>
      </c>
      <c r="H122" s="202" t="s">
        <v>568</v>
      </c>
      <c r="I122" s="179" t="s">
        <v>564</v>
      </c>
      <c r="J122" s="179"/>
      <c r="K122" s="178"/>
      <c r="L122" s="178" t="s">
        <v>817</v>
      </c>
      <c r="M122" s="178"/>
      <c r="N122" s="175" t="s">
        <v>981</v>
      </c>
      <c r="O122" s="194" t="str">
        <f>AB122</f>
        <v>12:20</v>
      </c>
      <c r="P122" s="194" t="str">
        <f>AC122</f>
        <v>12:25</v>
      </c>
      <c r="Q122" s="194" t="str">
        <f>AD122</f>
        <v>12:45</v>
      </c>
      <c r="R122" s="173" t="s">
        <v>892</v>
      </c>
      <c r="S122" s="194" t="str">
        <f>Q122</f>
        <v>12:45</v>
      </c>
      <c r="T122" s="164" t="str">
        <f>TEXT(VLOOKUP(C122, '11.1_특별(보훈),고교행정'!$J$6:$N$77, 5, FALSE), "HH:MM")</f>
        <v>13:05</v>
      </c>
      <c r="U122" s="165" t="str">
        <f t="shared" si="32"/>
        <v>13:20</v>
      </c>
      <c r="V122" s="165" t="str">
        <f t="shared" si="33"/>
        <v>13:25</v>
      </c>
      <c r="W122" s="174" t="s">
        <v>980</v>
      </c>
      <c r="X122" s="208" t="str">
        <f t="shared" si="34"/>
        <v>13:25</v>
      </c>
      <c r="Y122" s="166" t="str">
        <f>TEXT(VLOOKUP(C122, '11.1_특별(보훈),고교행정'!$K$6:$N$78, 4, FALSE), "HH:MM")</f>
        <v>13:25</v>
      </c>
      <c r="Z122" s="166" t="str">
        <f t="shared" si="35"/>
        <v>13:40</v>
      </c>
      <c r="AA122" s="189"/>
      <c r="AB122" s="190" t="s">
        <v>967</v>
      </c>
      <c r="AC122" s="191" t="s">
        <v>968</v>
      </c>
      <c r="AD122" s="191" t="s">
        <v>969</v>
      </c>
      <c r="AE122" s="167" t="str">
        <f>TEXT(VLOOKUP(A122, '11.1_특별(보훈),고교행정'!$M$5:$N$75, 2, FALSE), "HH:MM")</f>
        <v>13:40</v>
      </c>
      <c r="AF122" s="188" t="str">
        <f t="shared" si="36"/>
        <v>13:45</v>
      </c>
      <c r="AG122" s="168" t="str" cm="1">
        <f t="array" ref="AG122">TEXT(MAX(VALUE(X122:AF122)), "HH:MM")</f>
        <v>13:45</v>
      </c>
      <c r="AH122" s="159" t="s">
        <v>686</v>
      </c>
      <c r="AI122" s="151" t="s">
        <v>831</v>
      </c>
      <c r="AJ122" s="160">
        <v>150000</v>
      </c>
    </row>
    <row r="123" spans="1:36" s="154" customFormat="1" ht="43.9" customHeight="1">
      <c r="A123" s="177" t="s">
        <v>803</v>
      </c>
      <c r="B123" s="177" t="s">
        <v>55</v>
      </c>
      <c r="C123" s="177" t="s">
        <v>803</v>
      </c>
      <c r="D123" s="178" t="s">
        <v>506</v>
      </c>
      <c r="E123" s="178"/>
      <c r="F123" s="178" t="s">
        <v>507</v>
      </c>
      <c r="G123" s="178" t="s">
        <v>508</v>
      </c>
      <c r="H123" s="202" t="s">
        <v>568</v>
      </c>
      <c r="I123" s="179" t="s">
        <v>564</v>
      </c>
      <c r="J123" s="179"/>
      <c r="K123" s="178"/>
      <c r="L123" s="178" t="s">
        <v>817</v>
      </c>
      <c r="M123" s="178"/>
      <c r="N123" s="204"/>
      <c r="O123" s="180"/>
      <c r="P123" s="180"/>
      <c r="Q123" s="180"/>
      <c r="R123" s="173" t="s">
        <v>892</v>
      </c>
      <c r="S123" s="165" t="str">
        <f>TEXT(T123-TIME(0, 5, 0), "HH:MM")</f>
        <v>12:40</v>
      </c>
      <c r="T123" s="165" t="str">
        <f>TEXT(VLOOKUP(C123, '11.1_특별(보훈),고교행정'!$J$6:$N$77, 5, FALSE), "HH:MM")</f>
        <v>12:45</v>
      </c>
      <c r="U123" s="165" t="str">
        <f t="shared" si="32"/>
        <v>13:00</v>
      </c>
      <c r="V123" s="165" t="str">
        <f t="shared" si="33"/>
        <v>13:05</v>
      </c>
      <c r="W123" s="174" t="s">
        <v>980</v>
      </c>
      <c r="X123" s="208" t="str">
        <f t="shared" si="34"/>
        <v>13:05</v>
      </c>
      <c r="Y123" s="166" t="str">
        <f>TEXT(VLOOKUP(C123, '11.1_특별(보훈),고교행정'!$K$6:$N$78, 4, FALSE), "HH:MM")</f>
        <v>13:05</v>
      </c>
      <c r="Z123" s="166" t="str">
        <f t="shared" si="35"/>
        <v>13:20</v>
      </c>
      <c r="AA123" s="193" t="s">
        <v>981</v>
      </c>
      <c r="AB123" s="208" t="s">
        <v>949</v>
      </c>
      <c r="AC123" s="164" t="s">
        <v>950</v>
      </c>
      <c r="AD123" s="164" t="s">
        <v>922</v>
      </c>
      <c r="AE123" s="167" t="str">
        <f>TEXT(VLOOKUP(A123, '11.1_특별(보훈),고교행정'!$M$5:$N$75, 2, FALSE), "HH:MM")</f>
        <v>14:00</v>
      </c>
      <c r="AF123" s="188" t="str">
        <f t="shared" si="36"/>
        <v>14:05</v>
      </c>
      <c r="AG123" s="168" t="str" cm="1">
        <f t="array" ref="AG123">TEXT(MAX(VALUE(X123:Z123), VALUE(AB123:AF123)), "HH:MM")</f>
        <v>14:05</v>
      </c>
      <c r="AH123" s="159" t="s">
        <v>685</v>
      </c>
      <c r="AI123" s="151" t="s">
        <v>821</v>
      </c>
      <c r="AJ123" s="160">
        <v>120000</v>
      </c>
    </row>
    <row r="124" spans="1:36" s="154" customFormat="1" ht="43.9" customHeight="1">
      <c r="A124" s="177" t="s">
        <v>805</v>
      </c>
      <c r="B124" s="177" t="s">
        <v>55</v>
      </c>
      <c r="C124" s="177" t="s">
        <v>805</v>
      </c>
      <c r="D124" s="178" t="s">
        <v>512</v>
      </c>
      <c r="E124" s="178"/>
      <c r="F124" s="178" t="s">
        <v>513</v>
      </c>
      <c r="G124" s="178" t="s">
        <v>514</v>
      </c>
      <c r="H124" s="202" t="s">
        <v>568</v>
      </c>
      <c r="I124" s="179" t="s">
        <v>564</v>
      </c>
      <c r="J124" s="179"/>
      <c r="K124" s="178"/>
      <c r="L124" s="178" t="s">
        <v>817</v>
      </c>
      <c r="M124" s="178"/>
      <c r="N124" s="175" t="s">
        <v>981</v>
      </c>
      <c r="O124" s="194" t="str">
        <f>AB124</f>
        <v>12:45</v>
      </c>
      <c r="P124" s="194" t="str">
        <f>AC124</f>
        <v>12:50</v>
      </c>
      <c r="Q124" s="194" t="str">
        <f>AD124</f>
        <v>13:10</v>
      </c>
      <c r="R124" s="173" t="s">
        <v>892</v>
      </c>
      <c r="S124" s="194" t="str">
        <f>Q124</f>
        <v>13:10</v>
      </c>
      <c r="T124" s="164" t="str">
        <f>TEXT(VLOOKUP(C124, '11.1_특별(보훈),고교행정'!$J$6:$N$77, 5, FALSE), "HH:MM")</f>
        <v>13:25</v>
      </c>
      <c r="U124" s="165" t="str">
        <f t="shared" si="32"/>
        <v>13:40</v>
      </c>
      <c r="V124" s="165" t="str">
        <f t="shared" si="33"/>
        <v>13:45</v>
      </c>
      <c r="W124" s="174" t="s">
        <v>980</v>
      </c>
      <c r="X124" s="208" t="str">
        <f t="shared" si="34"/>
        <v>13:45</v>
      </c>
      <c r="Y124" s="166" t="str">
        <f>TEXT(VLOOKUP(C124, '11.1_특별(보훈),고교행정'!$K$6:$N$78, 4, FALSE), "HH:MM")</f>
        <v>13:45</v>
      </c>
      <c r="Z124" s="166" t="str">
        <f t="shared" si="35"/>
        <v>14:00</v>
      </c>
      <c r="AA124" s="189"/>
      <c r="AB124" s="190" t="s">
        <v>969</v>
      </c>
      <c r="AC124" s="191" t="s">
        <v>970</v>
      </c>
      <c r="AD124" s="191" t="s">
        <v>928</v>
      </c>
      <c r="AE124" s="167" t="str">
        <f>TEXT(VLOOKUP(A124, '11.1_특별(보훈),고교행정'!$M$5:$N$75, 2, FALSE), "HH:MM")</f>
        <v>14:05</v>
      </c>
      <c r="AF124" s="188" t="str">
        <f t="shared" si="36"/>
        <v>14:10</v>
      </c>
      <c r="AG124" s="168" t="str" cm="1">
        <f t="array" ref="AG124">TEXT(MAX(VALUE(X124:AF124)), "HH:MM")</f>
        <v>14:10</v>
      </c>
      <c r="AH124" s="159" t="s">
        <v>687</v>
      </c>
      <c r="AI124" s="151" t="s">
        <v>41</v>
      </c>
      <c r="AJ124" s="160">
        <v>150000</v>
      </c>
    </row>
    <row r="125" spans="1:36" s="154" customFormat="1" ht="43.9" customHeight="1">
      <c r="A125" s="177" t="s">
        <v>807</v>
      </c>
      <c r="B125" s="177" t="s">
        <v>37</v>
      </c>
      <c r="C125" s="177" t="s">
        <v>807</v>
      </c>
      <c r="D125" s="178" t="s">
        <v>71</v>
      </c>
      <c r="E125" s="178"/>
      <c r="F125" s="178" t="s">
        <v>72</v>
      </c>
      <c r="G125" s="178" t="s">
        <v>73</v>
      </c>
      <c r="H125" s="202" t="s">
        <v>568</v>
      </c>
      <c r="I125" s="179" t="s">
        <v>557</v>
      </c>
      <c r="J125" s="179"/>
      <c r="K125" s="178"/>
      <c r="L125" s="178" t="s">
        <v>816</v>
      </c>
      <c r="M125" s="178"/>
      <c r="N125" s="204"/>
      <c r="O125" s="180"/>
      <c r="P125" s="180"/>
      <c r="Q125" s="180"/>
      <c r="R125" s="181" t="s">
        <v>893</v>
      </c>
      <c r="S125" s="183" t="str">
        <f>TEXT(T125-TIME(0, 5, 0), "HH:MM")</f>
        <v>13:15</v>
      </c>
      <c r="T125" s="183" t="str">
        <f>TEXT(VLOOKUP(C125, '11.1_특별(보훈),고교행정'!$E$6:$N$79, 10, FALSE), "HH:MM")</f>
        <v>13:20</v>
      </c>
      <c r="U125" s="183" t="str">
        <f t="shared" si="32"/>
        <v>13:35</v>
      </c>
      <c r="V125" s="183" t="str">
        <f t="shared" si="33"/>
        <v>13:40</v>
      </c>
      <c r="W125" s="184" t="s">
        <v>979</v>
      </c>
      <c r="X125" s="207" t="str">
        <f t="shared" si="34"/>
        <v>13:40</v>
      </c>
      <c r="Y125" s="185" t="str">
        <f>TEXT(VLOOKUP(C125, '11.1_특별(보훈),고교행정'!$F$6:$N$79, 9, FALSE), "HH:MM")</f>
        <v>13:40</v>
      </c>
      <c r="Z125" s="185" t="str">
        <f t="shared" si="35"/>
        <v>13:55</v>
      </c>
      <c r="AA125" s="186" t="s">
        <v>978</v>
      </c>
      <c r="AB125" s="207" t="s">
        <v>931</v>
      </c>
      <c r="AC125" s="168" t="s">
        <v>943</v>
      </c>
      <c r="AD125" s="168" t="s">
        <v>944</v>
      </c>
      <c r="AE125" s="167" t="str">
        <f>TEXT(VLOOKUP(A125, '11.1_특별(보훈),고교행정'!$H$5:$N$77, 7, FALSE), "HH:MM")</f>
        <v>14:30</v>
      </c>
      <c r="AF125" s="188" t="str">
        <f t="shared" si="36"/>
        <v>14:35</v>
      </c>
      <c r="AG125" s="168" t="str" cm="1">
        <f t="array" ref="AG125">TEXT(MAX(VALUE(X125:Z125), VALUE(AB125:AF125)), "HH:MM")</f>
        <v>14:35</v>
      </c>
      <c r="AH125" s="159" t="s">
        <v>689</v>
      </c>
      <c r="AI125" s="151" t="s">
        <v>39</v>
      </c>
      <c r="AJ125" s="160">
        <v>50000</v>
      </c>
    </row>
    <row r="126" spans="1:36" s="154" customFormat="1" ht="43.9" customHeight="1">
      <c r="A126" s="177" t="s">
        <v>809</v>
      </c>
      <c r="B126" s="177" t="s">
        <v>37</v>
      </c>
      <c r="C126" s="177" t="s">
        <v>809</v>
      </c>
      <c r="D126" s="178" t="s">
        <v>77</v>
      </c>
      <c r="E126" s="178"/>
      <c r="F126" s="178" t="s">
        <v>78</v>
      </c>
      <c r="G126" s="178" t="s">
        <v>79</v>
      </c>
      <c r="H126" s="202" t="s">
        <v>568</v>
      </c>
      <c r="I126" s="179" t="s">
        <v>557</v>
      </c>
      <c r="J126" s="179"/>
      <c r="K126" s="178"/>
      <c r="L126" s="178" t="s">
        <v>816</v>
      </c>
      <c r="M126" s="178"/>
      <c r="N126" s="205" t="s">
        <v>978</v>
      </c>
      <c r="O126" s="187" t="str">
        <f>AB126</f>
        <v>13:15</v>
      </c>
      <c r="P126" s="187" t="str">
        <f>AC126</f>
        <v>13:20</v>
      </c>
      <c r="Q126" s="187" t="str">
        <f>AD126</f>
        <v>13:40</v>
      </c>
      <c r="R126" s="181" t="s">
        <v>893</v>
      </c>
      <c r="S126" s="187" t="str">
        <f>Q126</f>
        <v>13:40</v>
      </c>
      <c r="T126" s="168" t="str">
        <f>TEXT(VLOOKUP(C126, '11.1_특별(보훈),고교행정'!$E$6:$N$79, 10, FALSE), "HH:MM")</f>
        <v>14:00</v>
      </c>
      <c r="U126" s="183" t="str">
        <f t="shared" si="32"/>
        <v>14:15</v>
      </c>
      <c r="V126" s="183" t="str">
        <f t="shared" si="33"/>
        <v>14:20</v>
      </c>
      <c r="W126" s="184" t="s">
        <v>979</v>
      </c>
      <c r="X126" s="207" t="str">
        <f t="shared" si="34"/>
        <v>14:20</v>
      </c>
      <c r="Y126" s="185" t="str">
        <f>TEXT(VLOOKUP(C126, '11.1_특별(보훈),고교행정'!$F$6:$N$79, 9, FALSE), "HH:MM")</f>
        <v>14:20</v>
      </c>
      <c r="Z126" s="185" t="str">
        <f t="shared" si="35"/>
        <v>14:35</v>
      </c>
      <c r="AA126" s="189"/>
      <c r="AB126" s="190" t="s">
        <v>948</v>
      </c>
      <c r="AC126" s="191" t="s">
        <v>949</v>
      </c>
      <c r="AD126" s="191" t="s">
        <v>950</v>
      </c>
      <c r="AE126" s="167" t="str">
        <f>TEXT(VLOOKUP(A126, '11.1_특별(보훈),고교행정'!$H$5:$N$77, 7, FALSE), "HH:MM")</f>
        <v>14:35</v>
      </c>
      <c r="AF126" s="188" t="str">
        <f t="shared" si="36"/>
        <v>14:40</v>
      </c>
      <c r="AG126" s="168" t="str" cm="1">
        <f t="array" ref="AG126">TEXT(MAX(VALUE(X126:AF126)), "HH:MM")</f>
        <v>14:40</v>
      </c>
      <c r="AH126" s="159" t="s">
        <v>691</v>
      </c>
      <c r="AI126" s="151" t="s">
        <v>826</v>
      </c>
      <c r="AJ126" s="160">
        <v>50000</v>
      </c>
    </row>
    <row r="127" spans="1:36" s="154" customFormat="1" ht="43.9" customHeight="1">
      <c r="A127" s="177" t="s">
        <v>806</v>
      </c>
      <c r="B127" s="177" t="s">
        <v>55</v>
      </c>
      <c r="C127" s="177" t="s">
        <v>806</v>
      </c>
      <c r="D127" s="178" t="s">
        <v>515</v>
      </c>
      <c r="E127" s="178"/>
      <c r="F127" s="178" t="s">
        <v>516</v>
      </c>
      <c r="G127" s="178" t="s">
        <v>517</v>
      </c>
      <c r="H127" s="202" t="s">
        <v>568</v>
      </c>
      <c r="I127" s="179" t="s">
        <v>564</v>
      </c>
      <c r="J127" s="179"/>
      <c r="K127" s="178"/>
      <c r="L127" s="178" t="s">
        <v>817</v>
      </c>
      <c r="M127" s="178"/>
      <c r="N127" s="204"/>
      <c r="O127" s="180"/>
      <c r="P127" s="180"/>
      <c r="Q127" s="180"/>
      <c r="R127" s="173" t="s">
        <v>892</v>
      </c>
      <c r="S127" s="165" t="str">
        <f>TEXT(T127-TIME(0, 5, 0), "HH:MM")</f>
        <v>13:40</v>
      </c>
      <c r="T127" s="165" t="str">
        <f>TEXT(VLOOKUP(C127, '11.1_특별(보훈),고교행정'!$J$6:$N$77, 5, FALSE), "HH:MM")</f>
        <v>13:45</v>
      </c>
      <c r="U127" s="165" t="str">
        <f t="shared" si="32"/>
        <v>14:00</v>
      </c>
      <c r="V127" s="165" t="str">
        <f t="shared" si="33"/>
        <v>14:05</v>
      </c>
      <c r="W127" s="174" t="s">
        <v>980</v>
      </c>
      <c r="X127" s="208" t="str">
        <f t="shared" si="34"/>
        <v>14:05</v>
      </c>
      <c r="Y127" s="166" t="str">
        <f>TEXT(VLOOKUP(C127, '11.1_특별(보훈),고교행정'!$K$6:$N$78, 4, FALSE), "HH:MM")</f>
        <v>14:05</v>
      </c>
      <c r="Z127" s="166" t="str">
        <f t="shared" si="35"/>
        <v>14:20</v>
      </c>
      <c r="AA127" s="193" t="s">
        <v>981</v>
      </c>
      <c r="AB127" s="208" t="s">
        <v>923</v>
      </c>
      <c r="AC127" s="164" t="s">
        <v>925</v>
      </c>
      <c r="AD127" s="164" t="s">
        <v>926</v>
      </c>
      <c r="AE127" s="167" t="str">
        <f>TEXT(VLOOKUP(A127, '11.1_특별(보훈),고교행정'!$M$5:$N$75, 2, FALSE), "HH:MM")</f>
        <v>14:45</v>
      </c>
      <c r="AF127" s="188" t="str">
        <f t="shared" si="36"/>
        <v>14:50</v>
      </c>
      <c r="AG127" s="168" t="str" cm="1">
        <f t="array" ref="AG127">TEXT(MAX(VALUE(X127:Z127), VALUE(AB127:AF127)), "HH:MM")</f>
        <v>14:50</v>
      </c>
      <c r="AH127" s="159" t="s">
        <v>688</v>
      </c>
      <c r="AI127" s="151" t="s">
        <v>41</v>
      </c>
      <c r="AJ127" s="160">
        <v>150000</v>
      </c>
    </row>
    <row r="128" spans="1:36" s="154" customFormat="1" ht="43.9" customHeight="1">
      <c r="A128" s="177" t="s">
        <v>808</v>
      </c>
      <c r="B128" s="177" t="s">
        <v>37</v>
      </c>
      <c r="C128" s="177" t="s">
        <v>808</v>
      </c>
      <c r="D128" s="178" t="s">
        <v>74</v>
      </c>
      <c r="E128" s="178"/>
      <c r="F128" s="178" t="s">
        <v>75</v>
      </c>
      <c r="G128" s="178" t="s">
        <v>76</v>
      </c>
      <c r="H128" s="202" t="s">
        <v>568</v>
      </c>
      <c r="I128" s="179" t="s">
        <v>557</v>
      </c>
      <c r="J128" s="179"/>
      <c r="K128" s="178"/>
      <c r="L128" s="178" t="s">
        <v>816</v>
      </c>
      <c r="M128" s="178"/>
      <c r="N128" s="204"/>
      <c r="O128" s="180"/>
      <c r="P128" s="180"/>
      <c r="Q128" s="180"/>
      <c r="R128" s="181" t="s">
        <v>893</v>
      </c>
      <c r="S128" s="183" t="str">
        <f>TEXT(T128-TIME(0, 5, 0), "HH:MM")</f>
        <v>13:35</v>
      </c>
      <c r="T128" s="183" t="str">
        <f>TEXT(VLOOKUP(C128, '11.1_특별(보훈),고교행정'!$E$6:$N$79, 10, FALSE), "HH:MM")</f>
        <v>13:40</v>
      </c>
      <c r="U128" s="183" t="str">
        <f t="shared" si="32"/>
        <v>13:55</v>
      </c>
      <c r="V128" s="183" t="str">
        <f t="shared" si="33"/>
        <v>14:00</v>
      </c>
      <c r="W128" s="184" t="s">
        <v>979</v>
      </c>
      <c r="X128" s="207" t="str">
        <f t="shared" si="34"/>
        <v>14:00</v>
      </c>
      <c r="Y128" s="185" t="str">
        <f>TEXT(VLOOKUP(C128, '11.1_특별(보훈),고교행정'!$F$6:$N$79, 9, FALSE), "HH:MM")</f>
        <v>14:00</v>
      </c>
      <c r="Z128" s="185" t="str">
        <f t="shared" si="35"/>
        <v>14:15</v>
      </c>
      <c r="AA128" s="186" t="s">
        <v>978</v>
      </c>
      <c r="AB128" s="207" t="s">
        <v>945</v>
      </c>
      <c r="AC128" s="168" t="s">
        <v>946</v>
      </c>
      <c r="AD128" s="168" t="s">
        <v>947</v>
      </c>
      <c r="AE128" s="167" t="str">
        <f>TEXT(VLOOKUP(A128, '11.1_특별(보훈),고교행정'!$H$5:$N$77, 7, FALSE), "HH:MM")</f>
        <v>14:55</v>
      </c>
      <c r="AF128" s="188" t="str">
        <f t="shared" si="36"/>
        <v>15:00</v>
      </c>
      <c r="AG128" s="168" t="str" cm="1">
        <f t="array" ref="AG128">TEXT(MAX(VALUE(X128:Z128), VALUE(AB128:AF128)), "HH:MM")</f>
        <v>15:00</v>
      </c>
      <c r="AH128" s="159" t="s">
        <v>690</v>
      </c>
      <c r="AI128" s="151" t="s">
        <v>819</v>
      </c>
      <c r="AJ128" s="160">
        <v>50000</v>
      </c>
    </row>
    <row r="129" spans="1:3" ht="15" customHeight="1">
      <c r="A129" s="27"/>
      <c r="B129" s="27"/>
      <c r="C129" s="27"/>
    </row>
    <row r="130" spans="1:3" ht="15" customHeight="1">
      <c r="A130" s="27"/>
      <c r="B130" s="27"/>
      <c r="C130" s="27"/>
    </row>
    <row r="131" spans="1:3" ht="15" customHeight="1">
      <c r="A131" s="27"/>
      <c r="B131" s="27"/>
      <c r="C131" s="27"/>
    </row>
    <row r="132" spans="1:3" ht="15" customHeight="1">
      <c r="A132" s="27"/>
      <c r="B132" s="27"/>
      <c r="C132" s="27"/>
    </row>
    <row r="133" spans="1:3" ht="15" customHeight="1">
      <c r="A133" s="27"/>
      <c r="B133" s="27"/>
      <c r="C133" s="27"/>
    </row>
    <row r="134" spans="1:3" ht="15" customHeight="1">
      <c r="A134" s="27"/>
      <c r="B134" s="27"/>
      <c r="C134" s="27"/>
    </row>
    <row r="135" spans="1:3" ht="15" customHeight="1">
      <c r="A135" s="27"/>
      <c r="B135" s="27"/>
      <c r="C135" s="27"/>
    </row>
  </sheetData>
  <autoFilter ref="A6:AS128" xr:uid="{F0D28036-5341-4044-9B2C-FD70D4872EA4}">
    <sortState xmlns:xlrd2="http://schemas.microsoft.com/office/spreadsheetml/2017/richdata2" ref="A7:AS128">
      <sortCondition ref="H6:H128"/>
    </sortState>
  </autoFilter>
  <mergeCells count="12">
    <mergeCell ref="AA5:AD5"/>
    <mergeCell ref="AE5:AF5"/>
    <mergeCell ref="A2:L2"/>
    <mergeCell ref="N2:AG2"/>
    <mergeCell ref="A3:L3"/>
    <mergeCell ref="N3:V3"/>
    <mergeCell ref="W3:AG3"/>
    <mergeCell ref="A5:G5"/>
    <mergeCell ref="H5:L5"/>
    <mergeCell ref="N5:Q5"/>
    <mergeCell ref="R5:V5"/>
    <mergeCell ref="W5:Z5"/>
  </mergeCells>
  <phoneticPr fontId="2" type="noConversion"/>
  <printOptions horizontalCentered="1"/>
  <pageMargins left="0.23622047244094491" right="0.23622047244094491" top="0.19685039370078741" bottom="0.19685039370078741" header="0" footer="0"/>
  <pageSetup paperSize="9" scale="40" fitToHeight="0" orientation="landscape" r:id="rId1"/>
  <rowBreaks count="3" manualBreakCount="3">
    <brk id="40" max="32" man="1"/>
    <brk id="75" max="32" man="1"/>
    <brk id="107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11</vt:i4>
      </vt:variant>
    </vt:vector>
  </HeadingPairs>
  <TitlesOfParts>
    <vt:vector size="22" baseType="lpstr">
      <vt:lpstr>면접번호</vt:lpstr>
      <vt:lpstr>10.29_IT</vt:lpstr>
      <vt:lpstr>10.30_일반경영</vt:lpstr>
      <vt:lpstr>10.31_일반경제</vt:lpstr>
      <vt:lpstr>11.1_특별(보훈),고교행정</vt:lpstr>
      <vt:lpstr>면접위원</vt:lpstr>
      <vt:lpstr>PT시간표_면접위원</vt:lpstr>
      <vt:lpstr>심층_시간표_면접위원</vt:lpstr>
      <vt:lpstr>면접비수령확인서</vt:lpstr>
      <vt:lpstr>운영용 시간표</vt:lpstr>
      <vt:lpstr>운영용 시간표 (커피챗)</vt:lpstr>
      <vt:lpstr>PT시간표_면접위원!Print_Area</vt:lpstr>
      <vt:lpstr>면접비수령확인서!Print_Area</vt:lpstr>
      <vt:lpstr>면접위원!Print_Area</vt:lpstr>
      <vt:lpstr>심층_시간표_면접위원!Print_Area</vt:lpstr>
      <vt:lpstr>'운영용 시간표'!Print_Area</vt:lpstr>
      <vt:lpstr>'운영용 시간표 (커피챗)'!Print_Area</vt:lpstr>
      <vt:lpstr>PT시간표_면접위원!Print_Titles</vt:lpstr>
      <vt:lpstr>면접비수령확인서!Print_Titles</vt:lpstr>
      <vt:lpstr>심층_시간표_면접위원!Print_Titles</vt:lpstr>
      <vt:lpstr>'운영용 시간표'!Print_Titles</vt:lpstr>
      <vt:lpstr>'운영용 시간표 (커피챗)'!Print_Titles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재석</dc:creator>
  <cp:lastModifiedBy>양 대은</cp:lastModifiedBy>
  <cp:lastPrinted>2024-10-31T23:06:21Z</cp:lastPrinted>
  <dcterms:created xsi:type="dcterms:W3CDTF">2024-09-20T04:14:43Z</dcterms:created>
  <dcterms:modified xsi:type="dcterms:W3CDTF">2025-05-21T03:12:24Z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