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6" i="1" l="1"/>
  <c r="H16" i="1" s="1"/>
  <c r="P4" i="1" l="1"/>
  <c r="H4" i="1" s="1"/>
  <c r="P5" i="1"/>
  <c r="H5" i="1" s="1"/>
  <c r="P6" i="1"/>
  <c r="H6" i="1" s="1"/>
  <c r="P7" i="1"/>
  <c r="H7" i="1" s="1"/>
  <c r="P8" i="1"/>
  <c r="H8" i="1" s="1"/>
  <c r="P9" i="1"/>
  <c r="H9" i="1" s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7" i="1"/>
  <c r="H17" i="1" s="1"/>
  <c r="P18" i="1"/>
  <c r="H18" i="1" s="1"/>
  <c r="P19" i="1"/>
  <c r="H19" i="1" s="1"/>
  <c r="P20" i="1"/>
  <c r="H20" i="1" s="1"/>
  <c r="P21" i="1"/>
  <c r="H21" i="1" s="1"/>
  <c r="P22" i="1"/>
  <c r="H22" i="1" s="1"/>
  <c r="P23" i="1"/>
  <c r="H23" i="1" s="1"/>
  <c r="P24" i="1"/>
  <c r="H24" i="1" s="1"/>
  <c r="P25" i="1"/>
  <c r="H25" i="1" s="1"/>
  <c r="P26" i="1"/>
  <c r="H26" i="1" s="1"/>
  <c r="P27" i="1"/>
  <c r="H27" i="1" s="1"/>
  <c r="P28" i="1"/>
  <c r="H28" i="1" s="1"/>
  <c r="P29" i="1"/>
  <c r="H29" i="1" s="1"/>
  <c r="P30" i="1"/>
  <c r="H30" i="1" s="1"/>
  <c r="P31" i="1"/>
  <c r="H31" i="1" s="1"/>
  <c r="P32" i="1"/>
  <c r="H32" i="1" s="1"/>
  <c r="P33" i="1"/>
  <c r="H33" i="1" s="1"/>
  <c r="P34" i="1"/>
  <c r="H34" i="1" s="1"/>
  <c r="P36" i="1"/>
  <c r="H36" i="1" s="1"/>
  <c r="P37" i="1"/>
  <c r="H37" i="1" s="1"/>
  <c r="P38" i="1"/>
  <c r="H38" i="1" s="1"/>
  <c r="P39" i="1"/>
  <c r="H39" i="1" s="1"/>
  <c r="P40" i="1"/>
  <c r="H40" i="1" s="1"/>
  <c r="P41" i="1"/>
  <c r="H41" i="1" s="1"/>
  <c r="P42" i="1"/>
  <c r="H42" i="1" s="1"/>
  <c r="P43" i="1"/>
  <c r="H43" i="1" s="1"/>
  <c r="P45" i="1"/>
  <c r="H45" i="1" s="1"/>
  <c r="P46" i="1"/>
  <c r="H46" i="1" s="1"/>
  <c r="P47" i="1"/>
  <c r="H47" i="1" s="1"/>
  <c r="P48" i="1"/>
  <c r="H48" i="1" s="1"/>
  <c r="P49" i="1"/>
  <c r="H49" i="1" s="1"/>
  <c r="P50" i="1"/>
  <c r="H50" i="1" s="1"/>
  <c r="P51" i="1"/>
  <c r="H51" i="1" s="1"/>
  <c r="P52" i="1"/>
  <c r="H52" i="1" s="1"/>
  <c r="P53" i="1"/>
  <c r="H53" i="1" s="1"/>
  <c r="P54" i="1"/>
  <c r="H54" i="1" s="1"/>
  <c r="P55" i="1"/>
  <c r="H55" i="1" s="1"/>
  <c r="P56" i="1"/>
  <c r="H56" i="1" s="1"/>
  <c r="P57" i="1"/>
  <c r="H57" i="1" s="1"/>
  <c r="P58" i="1"/>
  <c r="H58" i="1" s="1"/>
  <c r="P59" i="1"/>
  <c r="H59" i="1" s="1"/>
  <c r="P60" i="1"/>
  <c r="H60" i="1" s="1"/>
  <c r="P61" i="1"/>
  <c r="H61" i="1" s="1"/>
  <c r="P62" i="1"/>
  <c r="H62" i="1" s="1"/>
  <c r="P63" i="1"/>
  <c r="H63" i="1" s="1"/>
  <c r="P64" i="1"/>
  <c r="H64" i="1" s="1"/>
  <c r="P65" i="1"/>
  <c r="H65" i="1" s="1"/>
  <c r="P66" i="1"/>
  <c r="H66" i="1" s="1"/>
  <c r="P67" i="1"/>
  <c r="H67" i="1" s="1"/>
  <c r="P68" i="1"/>
  <c r="H68" i="1" s="1"/>
  <c r="P69" i="1"/>
  <c r="H69" i="1" s="1"/>
  <c r="P70" i="1"/>
  <c r="H70" i="1" s="1"/>
  <c r="P71" i="1"/>
  <c r="H71" i="1" s="1"/>
  <c r="P72" i="1"/>
  <c r="H72" i="1" s="1"/>
  <c r="P73" i="1"/>
  <c r="H73" i="1" s="1"/>
  <c r="P74" i="1"/>
  <c r="H74" i="1" s="1"/>
  <c r="P75" i="1"/>
  <c r="H75" i="1" s="1"/>
  <c r="P76" i="1"/>
  <c r="H76" i="1" s="1"/>
  <c r="P77" i="1"/>
  <c r="H77" i="1" s="1"/>
  <c r="P78" i="1"/>
  <c r="H78" i="1" s="1"/>
  <c r="P79" i="1"/>
  <c r="H79" i="1" s="1"/>
  <c r="P80" i="1"/>
  <c r="H80" i="1" s="1"/>
  <c r="P81" i="1"/>
  <c r="H81" i="1" s="1"/>
  <c r="P82" i="1"/>
  <c r="H82" i="1" s="1"/>
  <c r="P83" i="1"/>
  <c r="H83" i="1" s="1"/>
  <c r="P84" i="1"/>
  <c r="H84" i="1" s="1"/>
  <c r="P85" i="1"/>
  <c r="H85" i="1" s="1"/>
  <c r="P86" i="1"/>
  <c r="H86" i="1" s="1"/>
  <c r="P87" i="1"/>
  <c r="H87" i="1" s="1"/>
  <c r="P88" i="1"/>
  <c r="H88" i="1" s="1"/>
  <c r="P89" i="1"/>
  <c r="H89" i="1" s="1"/>
  <c r="P90" i="1"/>
  <c r="H90" i="1" s="1"/>
  <c r="P91" i="1"/>
  <c r="H91" i="1" s="1"/>
  <c r="P92" i="1"/>
  <c r="H92" i="1" s="1"/>
  <c r="P93" i="1"/>
  <c r="H93" i="1" s="1"/>
  <c r="P94" i="1"/>
  <c r="H94" i="1" s="1"/>
  <c r="P95" i="1"/>
  <c r="H95" i="1" s="1"/>
  <c r="P96" i="1"/>
  <c r="H96" i="1" s="1"/>
  <c r="P97" i="1"/>
  <c r="H97" i="1" s="1"/>
  <c r="P98" i="1"/>
  <c r="H98" i="1" s="1"/>
  <c r="P99" i="1"/>
  <c r="H99" i="1" s="1"/>
  <c r="P100" i="1"/>
  <c r="H100" i="1" s="1"/>
  <c r="P101" i="1"/>
  <c r="H101" i="1" s="1"/>
  <c r="P102" i="1"/>
  <c r="H102" i="1" s="1"/>
  <c r="P103" i="1"/>
  <c r="H103" i="1" s="1"/>
  <c r="P104" i="1"/>
  <c r="H104" i="1" s="1"/>
  <c r="P105" i="1"/>
  <c r="H105" i="1" s="1"/>
  <c r="P106" i="1"/>
  <c r="H106" i="1" s="1"/>
  <c r="P107" i="1"/>
  <c r="H107" i="1" s="1"/>
  <c r="P108" i="1"/>
  <c r="H108" i="1" s="1"/>
  <c r="P109" i="1"/>
  <c r="H109" i="1" s="1"/>
  <c r="P110" i="1"/>
  <c r="H110" i="1" s="1"/>
  <c r="P111" i="1"/>
  <c r="H111" i="1" s="1"/>
  <c r="P112" i="1"/>
  <c r="H112" i="1" s="1"/>
  <c r="P113" i="1"/>
  <c r="H113" i="1" s="1"/>
  <c r="P114" i="1"/>
  <c r="H114" i="1" s="1"/>
  <c r="P115" i="1"/>
  <c r="H115" i="1" s="1"/>
  <c r="P116" i="1"/>
  <c r="H116" i="1" s="1"/>
  <c r="P117" i="1"/>
  <c r="H117" i="1" s="1"/>
  <c r="P118" i="1"/>
  <c r="H118" i="1" s="1"/>
  <c r="P119" i="1"/>
  <c r="H119" i="1" s="1"/>
  <c r="P120" i="1"/>
  <c r="H120" i="1" s="1"/>
  <c r="P121" i="1"/>
  <c r="H121" i="1" s="1"/>
  <c r="P122" i="1"/>
  <c r="H122" i="1" s="1"/>
  <c r="P123" i="1"/>
  <c r="H123" i="1" s="1"/>
  <c r="P124" i="1"/>
  <c r="H124" i="1" s="1"/>
  <c r="P125" i="1"/>
  <c r="H125" i="1" s="1"/>
  <c r="P4" i="3"/>
  <c r="H4" i="3" s="1"/>
  <c r="P5" i="3"/>
  <c r="H5" i="3" s="1"/>
  <c r="P6" i="3"/>
  <c r="H6" i="3" s="1"/>
  <c r="P7" i="3"/>
  <c r="H7" i="3" s="1"/>
  <c r="P8" i="3"/>
  <c r="H8" i="3" s="1"/>
  <c r="P9" i="3"/>
  <c r="H9" i="3" s="1"/>
  <c r="P4" i="6"/>
  <c r="H4" i="6" s="1"/>
  <c r="P5" i="6"/>
  <c r="H5" i="6" s="1"/>
  <c r="P6" i="6"/>
  <c r="H6" i="6" s="1"/>
  <c r="P7" i="6"/>
  <c r="H7" i="6" s="1"/>
  <c r="P8" i="6"/>
  <c r="H8" i="6" s="1"/>
  <c r="P9" i="6"/>
  <c r="H9" i="6" s="1"/>
  <c r="B10" i="5" l="1"/>
  <c r="B5" i="5" l="1"/>
  <c r="B12" i="5"/>
  <c r="B11" i="5"/>
  <c r="B9" i="5"/>
  <c r="B8" i="5"/>
  <c r="B7" i="5"/>
  <c r="B6" i="5"/>
  <c r="B4" i="5"/>
  <c r="B3" i="5"/>
  <c r="B2" i="5"/>
  <c r="S44" i="1" l="1"/>
  <c r="P44" i="1" s="1"/>
  <c r="H44" i="1" s="1"/>
  <c r="S35" i="1"/>
  <c r="P35" i="1" s="1"/>
  <c r="H35" i="1" s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7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<sst xmlns="http://schemas.openxmlformats.org/spreadsheetml/2006/main" count="1203" uniqueCount="747">
  <si>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</si>
  <si>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</si>
  <si>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</si>
  <si>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</si>
  <si>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</si>
  <si>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</si>
  <si>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</si>
  <si>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</si>
  <si>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</si>
  <si>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</si>
  <si>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</si>
  <si>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</si>
  <si>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</si>
  <si>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</si>
  <si>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</si>
  <si>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</si>
  <si>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</si>
  <si>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</si>
  <si>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</si>
  <si>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</si>
  <si>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</si>
  <si>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</si>
  <si>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</si>
  <si>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</si>
  <si>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</si>
  <si>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</si>
  <si>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</si>
  <si>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</si>
  <si>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</si>
  <si>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</si>
  <si>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</si>
  <si>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</si>
  <si>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</si>
  <si>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</si>
  <si>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</si>
  <si>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</si>
  <si>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</si>
  <si>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</si>
  <si>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</si>
  <si>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</si>
  <si>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</si>
  <si>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</si>
  <si>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</si>
  <si>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</si>
  <si>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</si>
  <si>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</si>
  <si>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</si>
  <si>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</si>
  <si>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</si>
  <si>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</si>
  <si>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</si>
  <si>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</si>
  <si>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</si>
  <si>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</si>
  <si>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</si>
  <si>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</si>
  <si>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</si>
  <si>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</si>
  <si>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</si>
  <si>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</si>
  <si>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</si>
  <si>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</si>
  <si>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</si>
  <si>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</si>
  <si>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</si>
  <si>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</si>
  <si>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</si>
  <si>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</si>
  <si>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</si>
  <si>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</si>
  <si>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</si>
  <si>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</si>
  <si>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</si>
  <si>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</si>
  <si>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</si>
  <si>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</si>
  <si>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</si>
  <si>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</si>
  <si>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</si>
  <si>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</si>
  <si>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</si>
  <si>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</si>
  <si>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</si>
  <si>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</si>
  <si>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</si>
  <si>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</si>
  <si>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</si>
  <si>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</si>
  <si>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</si>
  <si>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</si>
  <si>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</si>
  <si>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</si>
  <si>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</si>
  <si>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</si>
  <si>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</si>
  <si>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</si>
  <si>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</si>
  <si>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</si>
  <si>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</si>
  <si>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</si>
  <si>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</si>
  <si>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</si>
  <si>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</si>
  <si>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</si>
  <si>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</si>
  <si>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</si>
  <si>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</si>
  <si>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</si>
  <si>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</si>
  <si>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</si>
  <si>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</si>
  <si>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</si>
  <si>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</si>
  <si>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</si>
  <si>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</si>
  <si>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</si>
  <si>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</si>
  <si>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</si>
  <si>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</si>
  <si>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</si>
  <si>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</si>
  <si>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</si>
  <si>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</si>
  <si>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</si>
  <si>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</si>
  <si>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</si>
  <si>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</si>
  <si>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</si>
  <si>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</si>
  <si>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</si>
  <si>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</si>
  <si>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</si>
  <si>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</si>
  <si>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</si>
  <si>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</si>
  <si>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</si>
  <si>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</si>
  <si>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</si>
  <si>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</si>
  <si>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</si>
  <si>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</si>
  <si>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</si>
  <si>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</si>
  <si>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</si>
  <si>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</si>
  <si>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</si>
  <si>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</si>
  <si>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</si>
  <si>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</si>
  <si>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</si>
  <si>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</si>
  <si>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</si>
  <si>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</si>
  <si>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</si>
  <si>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</si>
  <si>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</si>
  <si>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</si>
  <si>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</si>
  <si>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</si>
  <si>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</si>
  <si>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</si>
  <si>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</si>
  <si>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</si>
  <si>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</si>
  <si>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</si>
  <si>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</si>
  <si>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</si>
  <si>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</si>
  <si>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</si>
  <si>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</si>
  <si>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</si>
  <si>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</si>
  <si>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</si>
  <si>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</si>
  <si>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</si>
  <si>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</si>
  <si>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</si>
  <si>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</si>
  <si>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</si>
  <si>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</si>
  <si>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</si>
  <si>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</si>
  <si>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</si>
  <si>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</si>
  <si>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</si>
  <si>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</si>
  <si>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</si>
  <si>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</si>
  <si>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</si>
  <si>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</si>
  <si>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</si>
  <si>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</si>
  <si>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</si>
  <si>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</si>
  <si>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</si>
  <si>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</si>
  <si>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</si>
  <si>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</si>
  <si>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</si>
  <si>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</si>
  <si>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</si>
  <si>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</si>
  <si>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</si>
  <si>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</si>
  <si>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</si>
  <si>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</si>
  <si>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</si>
  <si>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</si>
  <si>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</si>
  <si>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</si>
  <si>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</si>
  <si>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</si>
  <si>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</si>
  <si>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</si>
  <si>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</si>
  <si>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</si>
  <si>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</si>
  <si>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</si>
  <si>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</si>
  <si>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</si>
  <si>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</si>
  <si>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</si>
  <si>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</si>
  <si>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</si>
  <si>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</si>
  <si>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</si>
  <si>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</si>
  <si>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</si>
  <si>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</si>
  <si>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</si>
  <si>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</si>
  <si>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</si>
  <si>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</si>
  <si>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</si>
  <si>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</si>
  <si>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</si>
  <si>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</si>
  <si>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</si>
  <si>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</si>
  <si>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</si>
  <si>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</si>
  <si>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</si>
  <si>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</si>
  <si>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</si>
  <si>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</si>
  <si>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</si>
  <si>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</si>
  <si>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</si>
  <si>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</si>
  <si>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</si>
  <si>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</si>
  <si>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</si>
  <si>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</si>
  <si>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</si>
  <si>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</si>
  <si>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</si>
  <si>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</si>
  <si>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</si>
  <si>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</si>
  <si>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</si>
  <si>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</si>
  <si>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</si>
  <si>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</si>
  <si>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</si>
  <si>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</si>
  <si>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</si>
  <si>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</si>
  <si>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</si>
  <si>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</si>
  <si>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</si>
  <si>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</si>
  <si>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</si>
  <si>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</si>
  <si>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</si>
  <si>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</si>
  <si>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</si>
  <si>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</si>
  <si>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</si>
  <si>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</si>
  <si>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</si>
  <si>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</si>
  <si>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</si>
  <si>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</si>
  <si>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</si>
  <si>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</si>
  <si>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</si>
  <si>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</si>
  <si>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</si>
  <si>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</si>
  <si>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</si>
  <si>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</si>
  <si>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</si>
  <si>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</si>
  <si>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</si>
  <si>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</si>
  <si>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</si>
  <si>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</si>
  <si>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</si>
  <si>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</si>
  <si>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</si>
  <si>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</si>
  <si>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</si>
  <si>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</si>
  <si>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</si>
  <si>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</si>
  <si>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</si>
  <si>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</si>
  <si>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</si>
  <si>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</si>
  <si>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</si>
  <si>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</si>
  <si>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</si>
  <si>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</si>
  <si>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</si>
  <si>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</si>
  <si>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</si>
  <si>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</si>
  <si>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</si>
  <si>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</si>
  <si>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</si>
  <si>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</si>
  <si>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</si>
  <si>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</si>
  <si>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</si>
  <si>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</si>
  <si>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</si>
  <si>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</si>
  <si>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</si>
  <si>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</si>
  <si>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</si>
  <si>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</si>
  <si>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</si>
  <si>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</si>
  <si>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</si>
  <si>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</si>
  <si>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</si>
  <si>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</si>
  <si>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</si>
  <si>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</si>
  <si>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</si>
  <si>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</si>
  <si>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</si>
  <si>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</si>
  <si>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</si>
  <si>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</si>
  <si>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</si>
  <si>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</si>
  <si>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</si>
  <si>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</si>
  <si>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</si>
  <si>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</si>
  <si>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</si>
  <si>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</si>
  <si>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</si>
  <si>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</si>
  <si>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</si>
  <si>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</si>
  <si>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</si>
  <si>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</si>
  <si>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</si>
  <si>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</si>
  <si>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</si>
  <si>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</si>
  <si>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</si>
  <si>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</si>
  <si>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</si>
  <si>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</si>
  <si>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</si>
  <si>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</si>
  <si>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</si>
  <si>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</si>
  <si>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</si>
  <si>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</si>
  <si>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</si>
  <si>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</si>
  <si>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</si>
  <si>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</si>
  <si>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</si>
  <si>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</si>
  <si>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</si>
  <si>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</si>
  <si>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</si>
  <si>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</si>
  <si>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</si>
  <si>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</si>
  <si>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</si>
  <si>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</si>
  <si>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</si>
  <si>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</si>
  <si>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</si>
  <si>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</si>
  <si>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</si>
  <si>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</si>
  <si>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</si>
  <si>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</si>
  <si>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</si>
  <si>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</si>
  <si>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</si>
  <si>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</si>
  <si>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</si>
  <si>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</si>
  <si>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</si>
  <si>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</si>
  <si>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</si>
  <si>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</si>
  <si>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</si>
  <si>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</si>
  <si>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</si>
  <si>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</si>
  <si>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</si>
  <si>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</si>
  <si>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</si>
  <si>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</si>
  <si>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</si>
  <si>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</si>
  <si>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</si>
  <si>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</si>
  <si>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</si>
  <si>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</si>
  <si>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</si>
  <si>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</si>
  <si>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</si>
  <si>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</si>
  <si>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</si>
  <si>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</si>
  <si>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</si>
  <si>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</si>
  <si>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</si>
  <si>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</si>
  <si>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</si>
  <si>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</si>
  <si>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</si>
  <si>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</si>
  <si>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</si>
  <si>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</si>
  <si>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</si>
  <si>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</si>
  <si>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</si>
  <si>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</si>
  <si>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</si>
  <si>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</si>
  <si>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</si>
  <si>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</si>
  <si>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</si>
  <si>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</si>
  <si>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</si>
  <si>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</si>
  <si>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</si>
  <si>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</si>
  <si>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</si>
  <si>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</si>
  <si>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</si>
  <si>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</si>
  <si>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</si>
  <si>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</si>
  <si>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</si>
  <si>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</si>
  <si>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</si>
  <si>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</si>
  <si>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</si>
  <si>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</si>
  <si>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</si>
  <si>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</si>
  <si>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</si>
  <si>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</si>
  <si>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</si>
  <si>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</si>
  <si>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</si>
  <si>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</si>
  <si>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</si>
  <si>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</si>
  <si>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</si>
  <si>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</si>
  <si>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</si>
  <si>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</si>
  <si>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</si>
  <si>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</si>
  <si>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</si>
  <si>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</si>
  <si>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</si>
  <si>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</si>
  <si>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</si>
  <si>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</si>
  <si>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</si>
  <si>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</si>
  <si>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</si>
  <si>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</si>
  <si>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</si>
  <si>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</si>
  <si>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</si>
  <si>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</si>
  <si>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</si>
  <si>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</si>
  <si>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</si>
  <si>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</si>
  <si>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</si>
  <si>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</si>
  <si>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</si>
  <si>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</si>
  <si>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</si>
  <si>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</si>
  <si>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</si>
  <si>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</si>
  <si>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</si>
  <si>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</si>
  <si>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</si>
  <si>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</si>
  <si>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</si>
  <si>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</si>
  <si>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</si>
  <si>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</si>
  <si>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</si>
  <si>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</si>
  <si>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</si>
  <si>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</si>
  <si>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</si>
  <si>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</si>
  <si>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</si>
  <si>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</si>
  <si>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</si>
  <si>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</si>
  <si>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</si>
  <si>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</si>
  <si>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</si>
  <si>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</si>
  <si>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</si>
  <si>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</si>
  <si>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</si>
  <si>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</si>
  <si>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</si>
  <si>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</si>
  <si>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</si>
  <si>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</si>
  <si>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</si>
  <si>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</si>
  <si>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</si>
  <si>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</si>
  <si>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</si>
  <si>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</si>
  <si>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</si>
  <si>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</si>
  <si>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</si>
  <si>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</si>
  <si>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</si>
  <si>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</si>
  <si>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</si>
  <si>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</si>
  <si>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</si>
  <si>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</si>
  <si>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</si>
  <si>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</si>
  <si>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</si>
  <si>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</si>
  <si>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</si>
  <si>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</si>
  <si>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</si>
  <si>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</si>
  <si>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</si>
  <si>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</si>
  <si>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</si>
  <si>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</si>
  <si>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</si>
  <si>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</si>
  <si>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</si>
  <si>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</si>
  <si>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</si>
  <si>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</si>
  <si>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</si>
  <si>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</si>
  <si>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</si>
  <si>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</si>
  <si>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</si>
  <si>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</si>
  <si>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</si>
  <si>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</si>
  <si>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</si>
  <si>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</si>
  <si>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</si>
  <si>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</si>
  <si>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</si>
  <si>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</si>
  <si>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</si>
  <si>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</si>
  <si>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</si>
  <si>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</si>
  <si>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</si>
  <si>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</si>
  <si>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</si>
  <si>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</si>
  <si>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</si>
  <si>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</si>
  <si>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</si>
  <si>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</si>
  <si>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</si>
  <si>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</si>
  <si>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</si>
  <si>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</si>
  <si>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</si>
  <si>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</si>
  <si>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</si>
  <si>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</si>
  <si>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</si>
  <si>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</si>
  <si>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</si>
  <si>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</si>
  <si>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</si>
  <si>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</si>
  <si>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</si>
  <si>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</si>
  <si>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</si>
  <si>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</si>
  <si>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</si>
  <si>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</si>
  <si>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</si>
  <si>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</si>
  <si>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</si>
  <si>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</si>
  <si>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</si>
  <si>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</si>
  <si>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</si>
  <si>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</si>
  <si>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</si>
  <si>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</si>
  <si>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</si>
  <si>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</si>
  <si>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</si>
  <si>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</si>
  <si>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</si>
  <si>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</si>
  <si>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</si>
  <si>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</si>
  <si>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</si>
  <si>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</si>
  <si>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</si>
  <si>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</si>
  <si>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</si>
  <si>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</si>
  <si>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</si>
  <si>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</si>
  <si>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</si>
  <si>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</si>
  <si>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</si>
  <si>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</si>
  <si>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</si>
  <si>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</si>
  <si>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</si>
  <si>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</si>
  <si>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</si>
  <si>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</si>
  <si>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</si>
  <si>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</si>
  <si>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</si>
  <si>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</si>
  <si>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</si>
  <si>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</si>
  <si>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</si>
  <si>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</si>
  <si>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</si>
  <si>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</si>
  <si>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</si>
  <si>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</si>
  <si>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</si>
  <si>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</si>
  <si>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</si>
  <si>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</si>
  <si>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</si>
  <si>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</si>
  <si>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</si>
  <si>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</si>
  <si>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</si>
  <si>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</si>
  <si>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</si>
  <si>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</si>
  <si>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</si>
  <si>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</si>
  <si>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</si>
  <si>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</si>
  <si>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</si>
  <si>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</si>
  <si>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m.GetRangeMonster(p.IsLeft,s.Target,s.Shape,s.Range,mouse))if(im.HpRate&lt;1)im.OnMagicDamage(s.Damage,0);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</si>
  <si>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</si>
  <si>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</si>
  <si>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</si>
  <si>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</si>
  <si>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</si>
  <si>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m.GetRangeMonster(p.IsLeft,s.Target,s.Shape,s.Range,mouse))im.OnMagicDamage(s.Damage,6);</t>
    <phoneticPr fontId="18" type="noConversion"/>
  </si>
  <si>
    <t>foreach(IMonster im in m.GetRangeMonster(p.IsLeft,s.Target,s.Shape,s.Range,mouse))im.OnMagicDamage(s.Damage,0);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</si>
  <si>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</si>
  <si>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</si>
  <si>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</si>
  <si>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</si>
  <si>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</si>
  <si>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m.GetRangeMonster(p.IsLeft,s.Target,s.Shape,s.Range,mouse)){im.Atk.Source*=(1+s.Help/100);}</t>
    <phoneticPr fontId="18" type="noConversion"/>
  </si>
  <si>
    <t>m.UpdateCellOwner(mouse,0);foreach(IMonster im in m.GetRangeMonster(p.IsLeft,s.Target,s.Shape,s.Range,mouse))im.OnMagicDamage(s.Damage,8);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</si>
  <si>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</si>
  <si>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</si>
  <si>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if(MathTool.GetRandom(100)&lt;s.Rate) p.AddCard(s.Id, s.Level);</t>
    <phoneticPr fontId="18" type="noConversion"/>
  </si>
  <si>
    <t>下一张使用的怪物卡消耗为0</t>
    <phoneticPr fontId="18" type="noConversion"/>
  </si>
  <si>
    <t>p.AddSpike(57000006);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</si>
  <si>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</si>
  <si>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</si>
  <si>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</si>
  <si>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</si>
  <si>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</si>
  <si>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</si>
  <si>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对范围内3各随机敌人造成{0}点魔法伤害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</si>
  <si>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</si>
  <si>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</si>
  <si>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</si>
  <si>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</si>
  <si>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m.GetRangeMonster(p.IsLeft,s.Target,s.Shape,s.Range,mouse))im.OnMagicDamage(s.Damage,3);</t>
    <phoneticPr fontId="18" type="noConversion"/>
  </si>
  <si>
    <t>t.OnMagicDamage(s.Damage,0);t.AddBuff(56000007,lv,s.Time);</t>
    <phoneticPr fontId="18" type="noConversion"/>
  </si>
  <si>
    <t>foreach(IMonster im in m.GetRangeMonster(p.IsLeft,s.Target,s.Shape,s.Range,mouse)) im.AddBuff(56000001,lv,s.Time);</t>
    <phoneticPr fontId="18" type="noConversion"/>
  </si>
  <si>
    <t>{4:0.0}%几率策反目标敌方怪物</t>
    <phoneticPr fontId="18" type="noConversion"/>
  </si>
  <si>
    <t>单负</t>
    <phoneticPr fontId="18" type="noConversion"/>
  </si>
  <si>
    <t>t.Rebel();</t>
    <phoneticPr fontId="18" type="noConversion"/>
  </si>
  <si>
    <t>t.Transform(13002);</t>
    <phoneticPr fontId="18" type="noConversion"/>
  </si>
  <si>
    <t>if(MathTool.GetRandom(100)&lt;s.Rate)m.SetTile(mouse,15,2);else m.SetTile(mouse,10,2);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</si>
  <si>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</si>
  <si>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</si>
  <si>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</si>
  <si>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</si>
  <si>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</si>
  <si>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</si>
  <si>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</si>
  <si>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</si>
  <si>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</si>
  <si>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</si>
  <si>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</si>
  <si>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</si>
  <si>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</si>
  <si>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将3卡片范围地形变换为风属性，{4:0.0}%几率扩大效果到3.5卡牌范围</t>
  </si>
  <si>
    <t>将3卡片范围地形变换为火属性，{4:0.0}%几率扩大效果到3.5卡牌范围</t>
  </si>
  <si>
    <t>将3卡片范围地形变换为无属性，{4:0.0}%几率扩大效果到3.5卡牌范围</t>
  </si>
  <si>
    <t>将3卡片范围地形变换为水属性，{4:0.0}%几率扩大效果到3.5卡牌范围</t>
  </si>
  <si>
    <t>将3卡片范围地形变换为光属性，{4:0.0}%几率扩大效果到3.5卡牌范围</t>
  </si>
  <si>
    <t>将3卡片范围地形变换为地属性，{4:0.0}%几率扩大效果到3.5卡牌范围</t>
  </si>
  <si>
    <t>将3卡片范围地形变换为暗属性，{4:0.0}%几率扩大效果到3.5卡牌范围</t>
  </si>
  <si>
    <t>if(MathTool.GetRandom(100)&lt;s.Rate)m.SetTile(mouse,35,3);else m.SetTile(mouse,30,3);</t>
    <phoneticPr fontId="18" type="noConversion"/>
  </si>
  <si>
    <t>if(MathTool.GetRandom(100)&lt;s.Rate)m.SetTile(mouse,35,2);else m.SetTile(mouse,30,2);</t>
    <phoneticPr fontId="18" type="noConversion"/>
  </si>
  <si>
    <t>if(MathTool.GetRandom(100)&lt;s.Rate)m.SetTile(mouse,35,9);else m.SetTile(mouse,30,9);</t>
    <phoneticPr fontId="18" type="noConversion"/>
  </si>
  <si>
    <t>if(MathTool.GetRandom(100)&lt;s.Rate)m.SetTile(mouse,35,1);else m.SetTile(mouse,30,1);</t>
    <phoneticPr fontId="18" type="noConversion"/>
  </si>
  <si>
    <t>if(MathTool.GetRandom(100)&lt;s.Rate)m.SetTile(mouse,35,5);else m.SetTile(mouse,30,5);</t>
    <phoneticPr fontId="18" type="noConversion"/>
  </si>
  <si>
    <t>if(MathTool.GetRandom(100)&lt;s.Rate)m.SetTile(mouse,35,4);else m.SetTile(mouse,30,4);</t>
    <phoneticPr fontId="18" type="noConversion"/>
  </si>
  <si>
    <t>if(MathTool.GetRandom(100)&lt;s.Rate)m.SetTile(mouse,35,6);else m.SetTile(mouse,30,6);</t>
    <phoneticPr fontId="18" type="noConversion"/>
  </si>
  <si>
    <t>地形</t>
  </si>
  <si>
    <t>地形,基础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</si>
</sst>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24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757360"/>
        <c:axId val="242757920"/>
      </c:barChart>
      <c:catAx>
        <c:axId val="24275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757920"/>
        <c:crosses val="autoZero"/>
        <c:auto val="1"/>
        <c:lblAlgn val="ctr"/>
        <c:lblOffset val="100"/>
        <c:noMultiLvlLbl val="0"/>
      </c:catAx>
      <c:valAx>
        <c:axId val="2427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7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A125" totalsRowShown="0" headerRowDxfId="123" dataDxfId="122" tableBorderDxfId="121">
  <autoFilter ref="A3:AA125"/>
  <sortState ref="A4:Y128">
    <sortCondition ref="A3:A128"/>
  </sortState>
  <tableColumns count="27">
    <tableColumn id="1" name="Id" dataDxfId="120"/>
    <tableColumn id="2" name="Name" dataDxfId="119"/>
    <tableColumn id="20" name="Ename" dataDxfId="118"/>
    <tableColumn id="21" name="Remark" dataDxfId="117"/>
    <tableColumn id="3" name="Star" dataDxfId="116"/>
    <tableColumn id="4" name="Type" dataDxfId="115"/>
    <tableColumn id="5" name="Attr" dataDxfId="114"/>
    <tableColumn id="8" name="Quality" dataDxfId="113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2"/>
    <tableColumn id="9" name="Damage" dataDxfId="111"/>
    <tableColumn id="10" name="Cure" dataDxfId="110"/>
    <tableColumn id="11" name="Time" dataDxfId="109"/>
    <tableColumn id="13" name="Help" dataDxfId="108"/>
    <tableColumn id="16" name="Rate" dataDxfId="107"/>
    <tableColumn id="12" name="Modify" dataDxfId="106"/>
    <tableColumn id="27" name="Sum" dataDxfId="105">
      <calculatedColumnFormula>(S4-2000)/20+O4</calculatedColumnFormula>
    </tableColumn>
    <tableColumn id="6" name="Range" dataDxfId="104"/>
    <tableColumn id="15" name="Target" dataDxfId="103"/>
    <tableColumn id="25" name="Mark" dataDxfId="102"/>
    <tableColumn id="22" name="Effect" dataDxfId="101"/>
    <tableColumn id="24" name="GetDescript" dataDxfId="100"/>
    <tableColumn id="17" name="UnitEffect" dataDxfId="99"/>
    <tableColumn id="28" name="AreaEffect" dataDxfId="98"/>
    <tableColumn id="18" name="Res" dataDxfId="97"/>
    <tableColumn id="19" name="Icon" dataDxfId="96"/>
    <tableColumn id="14" name="IsSpecial" dataDxfId="95"/>
    <tableColumn id="23" name="IsNew" dataDxfId="9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A9" totalsRowShown="0" headerRowDxfId="70" dataDxfId="69" tableBorderDxfId="68">
  <autoFilter ref="A3:AA9"/>
  <sortState ref="A4:X138">
    <sortCondition ref="A3:A138"/>
  </sortState>
  <tableColumns count="27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2" name="Modify" dataDxfId="53"/>
    <tableColumn id="27" name="Sum" dataDxfId="52">
      <calculatedColumnFormula>(S4-2000)/20+O4</calculatedColumnFormula>
    </tableColumn>
    <tableColumn id="6" name="Range" dataDxfId="51"/>
    <tableColumn id="15" name="Target" dataDxfId="50"/>
    <tableColumn id="25" name="Mark" dataDxfId="49"/>
    <tableColumn id="22" name="Effect" dataDxfId="48"/>
    <tableColumn id="24" name="GetDescript" dataDxfId="47"/>
    <tableColumn id="17" name="UnitEffect" dataDxfId="46"/>
    <tableColumn id="28" name="AreaEffect" dataDxfId="45"/>
    <tableColumn id="18" name="Res" dataDxfId="44"/>
    <tableColumn id="19" name="Icon" dataDxfId="43"/>
    <tableColumn id="14" name="IsSpecial" dataDxfId="42"/>
    <tableColumn id="23" name="IsNew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A9" totalsRowShown="0" headerRowDxfId="28" tableBorderDxfId="27">
  <autoFilter ref="A3:AA9"/>
  <sortState ref="A4:X138">
    <sortCondition ref="A3:A138"/>
  </sortState>
  <tableColumns count="27">
    <tableColumn id="1" name="Id" dataDxfId="26"/>
    <tableColumn id="2" name="Name" dataDxfId="25"/>
    <tableColumn id="20" name="Ename" dataDxfId="24"/>
    <tableColumn id="21" name="Remark" dataDxfId="23"/>
    <tableColumn id="3" name="Star" dataDxfId="22"/>
    <tableColumn id="4" name="Type" dataDxfId="21"/>
    <tableColumn id="5" name="Attr" dataDxfId="20"/>
    <tableColumn id="8" name="Quality" dataDxfId="19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8"/>
    <tableColumn id="9" name="Damage" dataDxfId="17"/>
    <tableColumn id="10" name="Cure" dataDxfId="16"/>
    <tableColumn id="11" name="Time" dataDxfId="15"/>
    <tableColumn id="13" name="Help" dataDxfId="14"/>
    <tableColumn id="16" name="Rate" dataDxfId="13"/>
    <tableColumn id="12" name="Modify" dataDxfId="12"/>
    <tableColumn id="27" name="Sum" dataDxfId="11">
      <calculatedColumnFormula>(S4-2000)/20+O4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4.4"/>
  <cols>
    <col min="1" max="1" width="9.109375" customWidth="1"/>
    <col min="2" max="3" width="7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7" width="4" customWidth="1"/>
  </cols>
  <sheetData>
    <row r="1" spans="1:27" ht="65.25" customHeight="1">
      <c r="A1" s="12" t="s">
        <v>206</v>
      </c>
      <c r="B1" s="13" t="s">
        <v>207</v>
      </c>
      <c r="C1" s="13" t="s">
        <v>213</v>
      </c>
      <c r="D1" s="35" t="s">
        <v>529</v>
      </c>
      <c r="E1" s="13" t="s">
        <v>208</v>
      </c>
      <c r="F1" s="13" t="s">
        <v>209</v>
      </c>
      <c r="G1" s="13" t="s">
        <v>210</v>
      </c>
      <c r="H1" s="39" t="s">
        <v>665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413</v>
      </c>
      <c r="N1" s="16" t="s">
        <v>419</v>
      </c>
      <c r="O1" s="17" t="s">
        <v>373</v>
      </c>
      <c r="P1" s="16" t="s">
        <v>667</v>
      </c>
      <c r="Q1" s="13" t="s">
        <v>356</v>
      </c>
      <c r="R1" s="13" t="s">
        <v>355</v>
      </c>
      <c r="S1" s="13" t="s">
        <v>488</v>
      </c>
      <c r="T1" s="13" t="s">
        <v>417</v>
      </c>
      <c r="U1" s="13" t="s">
        <v>338</v>
      </c>
      <c r="V1" s="13" t="s">
        <v>487</v>
      </c>
      <c r="W1" s="13" t="s">
        <v>670</v>
      </c>
      <c r="X1" s="13" t="s">
        <v>211</v>
      </c>
      <c r="Y1" s="14" t="s">
        <v>212</v>
      </c>
      <c r="Z1" s="24" t="s">
        <v>455</v>
      </c>
      <c r="AA1" s="29" t="s">
        <v>458</v>
      </c>
    </row>
    <row r="2" spans="1:27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457</v>
      </c>
      <c r="I2" s="4" t="s">
        <v>360</v>
      </c>
      <c r="J2" s="18" t="s">
        <v>366</v>
      </c>
      <c r="K2" s="18" t="s">
        <v>369</v>
      </c>
      <c r="L2" s="18" t="s">
        <v>418</v>
      </c>
      <c r="M2" s="18" t="s">
        <v>418</v>
      </c>
      <c r="N2" s="18" t="s">
        <v>420</v>
      </c>
      <c r="O2" s="18" t="s">
        <v>374</v>
      </c>
      <c r="P2" s="18" t="s">
        <v>668</v>
      </c>
      <c r="Q2" s="4" t="s">
        <v>357</v>
      </c>
      <c r="R2" s="4" t="s">
        <v>197</v>
      </c>
      <c r="S2" s="4" t="s">
        <v>489</v>
      </c>
      <c r="T2" s="4" t="s">
        <v>587</v>
      </c>
      <c r="U2" s="10" t="s">
        <v>197</v>
      </c>
      <c r="V2" s="4" t="s">
        <v>197</v>
      </c>
      <c r="W2" s="4" t="s">
        <v>671</v>
      </c>
      <c r="X2" s="4" t="s">
        <v>196</v>
      </c>
      <c r="Y2" s="5" t="s">
        <v>197</v>
      </c>
      <c r="Z2" s="25" t="s">
        <v>457</v>
      </c>
      <c r="AA2" s="30" t="s">
        <v>360</v>
      </c>
    </row>
    <row r="3" spans="1:27">
      <c r="A3" s="2" t="s">
        <v>198</v>
      </c>
      <c r="B3" s="2" t="s">
        <v>199</v>
      </c>
      <c r="C3" s="6" t="s">
        <v>214</v>
      </c>
      <c r="D3" s="27" t="s">
        <v>530</v>
      </c>
      <c r="E3" s="2" t="s">
        <v>200</v>
      </c>
      <c r="F3" s="2" t="s">
        <v>201</v>
      </c>
      <c r="G3" s="2" t="s">
        <v>202</v>
      </c>
      <c r="H3" s="40" t="s">
        <v>666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414</v>
      </c>
      <c r="N3" s="19" t="s">
        <v>421</v>
      </c>
      <c r="O3" s="20" t="s">
        <v>375</v>
      </c>
      <c r="P3" s="41" t="s">
        <v>669</v>
      </c>
      <c r="Q3" s="6" t="s">
        <v>358</v>
      </c>
      <c r="R3" s="2" t="s">
        <v>675</v>
      </c>
      <c r="S3" s="2" t="s">
        <v>490</v>
      </c>
      <c r="T3" s="6" t="s">
        <v>674</v>
      </c>
      <c r="U3" s="6" t="s">
        <v>339</v>
      </c>
      <c r="V3" s="6" t="s">
        <v>706</v>
      </c>
      <c r="W3" s="6" t="s">
        <v>672</v>
      </c>
      <c r="X3" s="2" t="s">
        <v>204</v>
      </c>
      <c r="Y3" s="2" t="s">
        <v>205</v>
      </c>
      <c r="Z3" s="27" t="s">
        <v>456</v>
      </c>
      <c r="AA3" s="27" t="s">
        <v>459</v>
      </c>
    </row>
    <row r="4" spans="1:27" ht="48">
      <c r="A4">
        <v>53000001</v>
      </c>
      <c r="B4" s="8" t="s">
        <v>0</v>
      </c>
      <c r="C4" s="1" t="s">
        <v>232</v>
      </c>
      <c r="D4" s="26" t="s">
        <v>664</v>
      </c>
      <c r="E4" s="1">
        <v>2</v>
      </c>
      <c r="F4">
        <v>202</v>
      </c>
      <c r="G4" s="1">
        <v>0</v>
      </c>
      <c r="H4" s="1">
        <f t="shared" ref="H4:H36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2">
        <f t="shared" ref="P4:P34" si="1">(S4-2000)/20+O4</f>
        <v>-17.8</v>
      </c>
      <c r="Q4" s="1">
        <v>0</v>
      </c>
      <c r="R4" s="1" t="s">
        <v>1</v>
      </c>
      <c r="S4" s="1">
        <v>1704</v>
      </c>
      <c r="T4" s="11" t="s">
        <v>586</v>
      </c>
      <c r="U4" s="32" t="s">
        <v>450</v>
      </c>
      <c r="V4" s="1" t="s">
        <v>2</v>
      </c>
      <c r="W4" s="1"/>
      <c r="X4" s="1">
        <v>4</v>
      </c>
      <c r="Y4" s="1">
        <v>1</v>
      </c>
      <c r="Z4" s="28">
        <v>0</v>
      </c>
      <c r="AA4" s="26">
        <v>0</v>
      </c>
    </row>
    <row r="5" spans="1:27">
      <c r="A5">
        <v>53000002</v>
      </c>
      <c r="B5" s="8" t="s">
        <v>3</v>
      </c>
      <c r="C5" s="1" t="s">
        <v>233</v>
      </c>
      <c r="D5" s="26" t="s">
        <v>663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2">
        <f t="shared" si="1"/>
        <v>-25.5</v>
      </c>
      <c r="Q5" s="1">
        <v>0</v>
      </c>
      <c r="R5" s="1" t="s">
        <v>1</v>
      </c>
      <c r="S5" s="1">
        <v>1550</v>
      </c>
      <c r="T5" s="11" t="s">
        <v>522</v>
      </c>
      <c r="U5" s="7" t="s">
        <v>416</v>
      </c>
      <c r="V5" s="1" t="s">
        <v>4</v>
      </c>
      <c r="W5" s="1"/>
      <c r="X5" s="1">
        <v>4</v>
      </c>
      <c r="Y5" s="1">
        <v>2</v>
      </c>
      <c r="Z5" s="28">
        <v>0</v>
      </c>
      <c r="AA5" s="26">
        <v>0</v>
      </c>
    </row>
    <row r="6" spans="1:27" ht="24">
      <c r="A6">
        <v>53000003</v>
      </c>
      <c r="B6" s="8" t="s">
        <v>5</v>
      </c>
      <c r="C6" s="1" t="s">
        <v>234</v>
      </c>
      <c r="D6" s="26" t="s">
        <v>644</v>
      </c>
      <c r="E6" s="1">
        <v>2</v>
      </c>
      <c r="F6">
        <v>200</v>
      </c>
      <c r="G6" s="1">
        <v>0</v>
      </c>
      <c r="H6" s="1">
        <f t="shared" si="0"/>
        <v>1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2">
        <f t="shared" si="1"/>
        <v>-3</v>
      </c>
      <c r="Q6" s="1">
        <v>0</v>
      </c>
      <c r="R6" s="1" t="s">
        <v>6</v>
      </c>
      <c r="S6" s="1">
        <v>2000</v>
      </c>
      <c r="T6" s="11" t="s">
        <v>564</v>
      </c>
      <c r="U6" s="7" t="s">
        <v>485</v>
      </c>
      <c r="V6" s="1" t="s">
        <v>7</v>
      </c>
      <c r="W6" s="1"/>
      <c r="X6" s="1">
        <v>4</v>
      </c>
      <c r="Y6" s="1">
        <v>3</v>
      </c>
      <c r="Z6" s="28">
        <v>0</v>
      </c>
      <c r="AA6" s="26">
        <v>0</v>
      </c>
    </row>
    <row r="7" spans="1:27" ht="36">
      <c r="A7">
        <v>53000004</v>
      </c>
      <c r="B7" s="8" t="s">
        <v>8</v>
      </c>
      <c r="C7" s="1" t="s">
        <v>235</v>
      </c>
      <c r="D7" s="26" t="s">
        <v>645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2">
        <f t="shared" si="1"/>
        <v>-2</v>
      </c>
      <c r="Q7" s="1">
        <v>0</v>
      </c>
      <c r="R7" s="1" t="s">
        <v>6</v>
      </c>
      <c r="S7" s="1">
        <v>2000</v>
      </c>
      <c r="T7" s="11" t="s">
        <v>711</v>
      </c>
      <c r="U7" s="7" t="s">
        <v>486</v>
      </c>
      <c r="V7" s="1" t="s">
        <v>9</v>
      </c>
      <c r="W7" s="1"/>
      <c r="X7" s="1">
        <v>4</v>
      </c>
      <c r="Y7" s="1">
        <v>4</v>
      </c>
      <c r="Z7" s="28">
        <v>0</v>
      </c>
      <c r="AA7" s="26">
        <v>0</v>
      </c>
    </row>
    <row r="8" spans="1:27" ht="72">
      <c r="A8">
        <v>53000005</v>
      </c>
      <c r="B8" s="9" t="s">
        <v>216</v>
      </c>
      <c r="C8" s="1" t="s">
        <v>236</v>
      </c>
      <c r="D8" s="26" t="s">
        <v>709</v>
      </c>
      <c r="E8" s="1">
        <v>3</v>
      </c>
      <c r="F8">
        <v>200</v>
      </c>
      <c r="G8" s="1">
        <v>0</v>
      </c>
      <c r="H8" s="1">
        <f t="shared" si="0"/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42">
        <f t="shared" si="1"/>
        <v>-3</v>
      </c>
      <c r="Q8" s="1">
        <v>12</v>
      </c>
      <c r="R8" s="1" t="s">
        <v>708</v>
      </c>
      <c r="S8" s="1">
        <v>1600</v>
      </c>
      <c r="T8" s="11" t="s">
        <v>712</v>
      </c>
      <c r="U8" s="7" t="s">
        <v>415</v>
      </c>
      <c r="V8" s="1"/>
      <c r="W8" s="1" t="s">
        <v>10</v>
      </c>
      <c r="X8" s="1">
        <v>4</v>
      </c>
      <c r="Y8" s="1">
        <v>5</v>
      </c>
      <c r="Z8" s="28">
        <v>0</v>
      </c>
      <c r="AA8" s="26">
        <v>0</v>
      </c>
    </row>
    <row r="9" spans="1:27" ht="48">
      <c r="A9">
        <v>53000006</v>
      </c>
      <c r="B9" s="8" t="s">
        <v>11</v>
      </c>
      <c r="C9" s="1" t="s">
        <v>237</v>
      </c>
      <c r="D9" s="26" t="s">
        <v>746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5</v>
      </c>
      <c r="P9" s="42">
        <f t="shared" si="1"/>
        <v>-5</v>
      </c>
      <c r="Q9" s="1">
        <v>20</v>
      </c>
      <c r="R9" s="1" t="s">
        <v>188</v>
      </c>
      <c r="S9" s="1">
        <v>1800</v>
      </c>
      <c r="T9" s="11" t="s">
        <v>717</v>
      </c>
      <c r="U9" s="7" t="s">
        <v>719</v>
      </c>
      <c r="V9" s="1" t="s">
        <v>2</v>
      </c>
      <c r="W9" s="1"/>
      <c r="X9" s="1">
        <v>4</v>
      </c>
      <c r="Y9" s="1">
        <v>6</v>
      </c>
      <c r="Z9" s="28">
        <v>0</v>
      </c>
      <c r="AA9" s="26">
        <v>0</v>
      </c>
    </row>
    <row r="10" spans="1:27" ht="48">
      <c r="A10">
        <v>53000007</v>
      </c>
      <c r="B10" s="8" t="s">
        <v>12</v>
      </c>
      <c r="C10" s="1" t="s">
        <v>238</v>
      </c>
      <c r="D10" s="26" t="s">
        <v>746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5</v>
      </c>
      <c r="P10" s="42">
        <f t="shared" si="1"/>
        <v>-5</v>
      </c>
      <c r="Q10" s="1">
        <v>20</v>
      </c>
      <c r="R10" s="1" t="s">
        <v>188</v>
      </c>
      <c r="S10" s="1">
        <v>1800</v>
      </c>
      <c r="T10" s="11" t="s">
        <v>725</v>
      </c>
      <c r="U10" s="7" t="s">
        <v>718</v>
      </c>
      <c r="V10" s="1" t="s">
        <v>2</v>
      </c>
      <c r="W10" s="1"/>
      <c r="X10" s="1">
        <v>4</v>
      </c>
      <c r="Y10" s="1">
        <v>7</v>
      </c>
      <c r="Z10" s="28">
        <v>0</v>
      </c>
      <c r="AA10" s="26">
        <v>0</v>
      </c>
    </row>
    <row r="11" spans="1:27" ht="48">
      <c r="A11">
        <v>53000008</v>
      </c>
      <c r="B11" s="8" t="s">
        <v>13</v>
      </c>
      <c r="C11" s="1" t="s">
        <v>239</v>
      </c>
      <c r="D11" s="26" t="s">
        <v>746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5</v>
      </c>
      <c r="P11" s="42">
        <f t="shared" si="1"/>
        <v>-5</v>
      </c>
      <c r="Q11" s="1">
        <v>20</v>
      </c>
      <c r="R11" s="1" t="s">
        <v>188</v>
      </c>
      <c r="S11" s="1">
        <v>1800</v>
      </c>
      <c r="T11" s="11" t="s">
        <v>726</v>
      </c>
      <c r="U11" s="7" t="s">
        <v>720</v>
      </c>
      <c r="V11" s="1" t="s">
        <v>2</v>
      </c>
      <c r="W11" s="1"/>
      <c r="X11" s="1">
        <v>4</v>
      </c>
      <c r="Y11" s="1">
        <v>8</v>
      </c>
      <c r="Z11" s="28">
        <v>0</v>
      </c>
      <c r="AA11" s="26">
        <v>0</v>
      </c>
    </row>
    <row r="12" spans="1:27" ht="48">
      <c r="A12">
        <v>53000009</v>
      </c>
      <c r="B12" s="8" t="s">
        <v>14</v>
      </c>
      <c r="C12" s="1" t="s">
        <v>240</v>
      </c>
      <c r="D12" s="26" t="s">
        <v>746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5</v>
      </c>
      <c r="P12" s="42">
        <f t="shared" si="1"/>
        <v>-5</v>
      </c>
      <c r="Q12" s="1">
        <v>20</v>
      </c>
      <c r="R12" s="1" t="s">
        <v>188</v>
      </c>
      <c r="S12" s="1">
        <v>1800</v>
      </c>
      <c r="T12" s="11" t="s">
        <v>727</v>
      </c>
      <c r="U12" s="7" t="s">
        <v>721</v>
      </c>
      <c r="V12" s="1" t="s">
        <v>2</v>
      </c>
      <c r="W12" s="1"/>
      <c r="X12" s="1">
        <v>4</v>
      </c>
      <c r="Y12" s="1">
        <v>9</v>
      </c>
      <c r="Z12" s="28">
        <v>0</v>
      </c>
      <c r="AA12" s="26">
        <v>0</v>
      </c>
    </row>
    <row r="13" spans="1:27" ht="48">
      <c r="A13">
        <v>53000010</v>
      </c>
      <c r="B13" s="8" t="s">
        <v>15</v>
      </c>
      <c r="C13" s="1" t="s">
        <v>241</v>
      </c>
      <c r="D13" s="26" t="s">
        <v>746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5</v>
      </c>
      <c r="P13" s="42">
        <f t="shared" si="1"/>
        <v>-5</v>
      </c>
      <c r="Q13" s="1">
        <v>20</v>
      </c>
      <c r="R13" s="1" t="s">
        <v>188</v>
      </c>
      <c r="S13" s="1">
        <v>1800</v>
      </c>
      <c r="T13" s="11" t="s">
        <v>728</v>
      </c>
      <c r="U13" s="7" t="s">
        <v>722</v>
      </c>
      <c r="V13" s="1" t="s">
        <v>2</v>
      </c>
      <c r="W13" s="1"/>
      <c r="X13" s="1">
        <v>4</v>
      </c>
      <c r="Y13" s="1">
        <v>10</v>
      </c>
      <c r="Z13" s="28">
        <v>0</v>
      </c>
      <c r="AA13" s="26">
        <v>0</v>
      </c>
    </row>
    <row r="14" spans="1:27" ht="48">
      <c r="A14">
        <v>53000011</v>
      </c>
      <c r="B14" s="8" t="s">
        <v>16</v>
      </c>
      <c r="C14" s="1" t="s">
        <v>242</v>
      </c>
      <c r="D14" s="26" t="s">
        <v>746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5</v>
      </c>
      <c r="P14" s="42">
        <f t="shared" si="1"/>
        <v>-5</v>
      </c>
      <c r="Q14" s="1">
        <v>20</v>
      </c>
      <c r="R14" s="1" t="s">
        <v>188</v>
      </c>
      <c r="S14" s="1">
        <v>1800</v>
      </c>
      <c r="T14" s="11" t="s">
        <v>729</v>
      </c>
      <c r="U14" s="7" t="s">
        <v>723</v>
      </c>
      <c r="V14" s="1" t="s">
        <v>2</v>
      </c>
      <c r="W14" s="1"/>
      <c r="X14" s="1">
        <v>4</v>
      </c>
      <c r="Y14" s="1">
        <v>11</v>
      </c>
      <c r="Z14" s="28">
        <v>0</v>
      </c>
      <c r="AA14" s="26">
        <v>0</v>
      </c>
    </row>
    <row r="15" spans="1:27" ht="48">
      <c r="A15">
        <v>53000012</v>
      </c>
      <c r="B15" s="8" t="s">
        <v>17</v>
      </c>
      <c r="C15" s="1" t="s">
        <v>243</v>
      </c>
      <c r="D15" s="26" t="s">
        <v>746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5</v>
      </c>
      <c r="P15" s="42">
        <f t="shared" si="1"/>
        <v>-5</v>
      </c>
      <c r="Q15" s="1">
        <v>20</v>
      </c>
      <c r="R15" s="1" t="s">
        <v>188</v>
      </c>
      <c r="S15" s="1">
        <v>1800</v>
      </c>
      <c r="T15" s="11" t="s">
        <v>730</v>
      </c>
      <c r="U15" s="7" t="s">
        <v>724</v>
      </c>
      <c r="V15" s="1" t="s">
        <v>2</v>
      </c>
      <c r="W15" s="1"/>
      <c r="X15" s="1">
        <v>4</v>
      </c>
      <c r="Y15" s="1">
        <v>12</v>
      </c>
      <c r="Z15" s="28">
        <v>0</v>
      </c>
      <c r="AA15" s="26">
        <v>0</v>
      </c>
    </row>
    <row r="16" spans="1:27" ht="72">
      <c r="A16">
        <v>53000014</v>
      </c>
      <c r="B16" s="8" t="s">
        <v>700</v>
      </c>
      <c r="C16" s="1" t="s">
        <v>702</v>
      </c>
      <c r="D16" s="26" t="s">
        <v>701</v>
      </c>
      <c r="E16" s="1">
        <v>2</v>
      </c>
      <c r="F16">
        <v>201</v>
      </c>
      <c r="G16" s="1">
        <v>0</v>
      </c>
      <c r="H16" s="1">
        <f t="shared" ref="H16" si="2">IF(AND(P16&gt;=13,P16&lt;=16),5,IF(AND(P16&gt;=9,P16&lt;=12),4,IF(AND(P16&gt;=5,P16&lt;=8),3,IF(AND(P16&gt;=1,P16&lt;=4),2,IF(AND(P16&gt;=-3,P16&lt;=0),1,IF(AND(P16&gt;=-5,P16&lt;=-4),0,6))))))</f>
        <v>2</v>
      </c>
      <c r="I16" s="1">
        <v>2</v>
      </c>
      <c r="J16" s="1">
        <v>50</v>
      </c>
      <c r="K16" s="1">
        <v>0</v>
      </c>
      <c r="L16" s="1">
        <v>0</v>
      </c>
      <c r="M16" s="1">
        <v>0</v>
      </c>
      <c r="N16" s="1">
        <v>0</v>
      </c>
      <c r="O16" s="1">
        <v>-9</v>
      </c>
      <c r="P16" s="42">
        <f t="shared" ref="P16" si="3">(S16-2000)/20+O16</f>
        <v>1</v>
      </c>
      <c r="Q16" s="1">
        <v>30</v>
      </c>
      <c r="R16" s="1" t="s">
        <v>703</v>
      </c>
      <c r="S16" s="1">
        <v>2200</v>
      </c>
      <c r="T16" s="11" t="s">
        <v>704</v>
      </c>
      <c r="U16" s="7" t="s">
        <v>705</v>
      </c>
      <c r="V16" s="1" t="s">
        <v>707</v>
      </c>
      <c r="W16" s="1"/>
      <c r="X16" s="1">
        <v>4</v>
      </c>
      <c r="Y16" s="1">
        <v>14</v>
      </c>
      <c r="Z16" s="28">
        <v>0</v>
      </c>
      <c r="AA16" s="26">
        <v>0</v>
      </c>
    </row>
    <row r="17" spans="1:27">
      <c r="A17">
        <v>53000015</v>
      </c>
      <c r="B17" s="8" t="s">
        <v>18</v>
      </c>
      <c r="C17" s="1" t="s">
        <v>244</v>
      </c>
      <c r="D17" s="26" t="s">
        <v>646</v>
      </c>
      <c r="E17" s="1">
        <v>2</v>
      </c>
      <c r="F17">
        <v>200</v>
      </c>
      <c r="G17" s="1">
        <v>0</v>
      </c>
      <c r="H17" s="1">
        <f t="shared" si="0"/>
        <v>6</v>
      </c>
      <c r="I17" s="1">
        <v>2</v>
      </c>
      <c r="J17" s="1">
        <v>0</v>
      </c>
      <c r="K17" s="1">
        <v>100</v>
      </c>
      <c r="L17" s="1">
        <v>0</v>
      </c>
      <c r="M17" s="1">
        <v>0</v>
      </c>
      <c r="N17" s="1">
        <v>0</v>
      </c>
      <c r="O17" s="1">
        <v>-3</v>
      </c>
      <c r="P17" s="42">
        <f t="shared" si="1"/>
        <v>-28</v>
      </c>
      <c r="Q17" s="1">
        <v>0</v>
      </c>
      <c r="R17" s="1" t="s">
        <v>19</v>
      </c>
      <c r="S17" s="1">
        <v>1500</v>
      </c>
      <c r="T17" s="11" t="s">
        <v>508</v>
      </c>
      <c r="U17" s="7" t="s">
        <v>376</v>
      </c>
      <c r="V17" s="1" t="s">
        <v>20</v>
      </c>
      <c r="W17" s="1"/>
      <c r="X17" s="1">
        <v>4</v>
      </c>
      <c r="Y17" s="1">
        <v>15</v>
      </c>
      <c r="Z17" s="28">
        <v>0</v>
      </c>
      <c r="AA17" s="26">
        <v>0</v>
      </c>
    </row>
    <row r="18" spans="1:27" ht="24">
      <c r="A18">
        <v>53000016</v>
      </c>
      <c r="B18" s="8" t="s">
        <v>21</v>
      </c>
      <c r="C18" s="1" t="s">
        <v>245</v>
      </c>
      <c r="D18" s="26" t="s">
        <v>647</v>
      </c>
      <c r="E18" s="1">
        <v>3</v>
      </c>
      <c r="F18">
        <v>200</v>
      </c>
      <c r="G18" s="1">
        <v>0</v>
      </c>
      <c r="H18" s="1">
        <f t="shared" si="0"/>
        <v>6</v>
      </c>
      <c r="I18" s="1">
        <v>3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-3</v>
      </c>
      <c r="P18" s="42">
        <f t="shared" si="1"/>
        <v>-43</v>
      </c>
      <c r="Q18" s="1">
        <v>0</v>
      </c>
      <c r="R18" s="1" t="s">
        <v>6</v>
      </c>
      <c r="S18" s="1">
        <v>1200</v>
      </c>
      <c r="T18" s="11" t="s">
        <v>626</v>
      </c>
      <c r="U18" s="7" t="s">
        <v>377</v>
      </c>
      <c r="V18" s="1" t="s">
        <v>22</v>
      </c>
      <c r="W18" s="1"/>
      <c r="X18" s="1">
        <v>4</v>
      </c>
      <c r="Y18" s="1">
        <v>16</v>
      </c>
      <c r="Z18" s="28">
        <v>0</v>
      </c>
      <c r="AA18" s="26">
        <v>0</v>
      </c>
    </row>
    <row r="19" spans="1:27">
      <c r="A19">
        <v>53000017</v>
      </c>
      <c r="B19" s="8" t="s">
        <v>23</v>
      </c>
      <c r="C19" s="1" t="s">
        <v>246</v>
      </c>
      <c r="D19" s="26" t="s">
        <v>714</v>
      </c>
      <c r="E19" s="1">
        <v>5</v>
      </c>
      <c r="F19">
        <v>200</v>
      </c>
      <c r="G19" s="1">
        <v>0</v>
      </c>
      <c r="H19" s="1">
        <f t="shared" si="0"/>
        <v>1</v>
      </c>
      <c r="I19" s="1">
        <v>5</v>
      </c>
      <c r="J19" s="1">
        <v>0</v>
      </c>
      <c r="K19" s="1">
        <v>0</v>
      </c>
      <c r="L19" s="1">
        <v>2</v>
      </c>
      <c r="M19" s="1">
        <v>0</v>
      </c>
      <c r="N19" s="1">
        <v>60</v>
      </c>
      <c r="O19" s="1">
        <v>0</v>
      </c>
      <c r="P19" s="42">
        <f t="shared" si="1"/>
        <v>0</v>
      </c>
      <c r="Q19" s="1">
        <v>0</v>
      </c>
      <c r="R19" s="1" t="s">
        <v>6</v>
      </c>
      <c r="S19" s="1">
        <v>2000</v>
      </c>
      <c r="T19" s="11" t="s">
        <v>715</v>
      </c>
      <c r="U19" s="7" t="s">
        <v>713</v>
      </c>
      <c r="V19" s="1" t="s">
        <v>24</v>
      </c>
      <c r="W19" s="1"/>
      <c r="X19" s="1">
        <v>4</v>
      </c>
      <c r="Y19" s="1">
        <v>17</v>
      </c>
      <c r="Z19" s="28">
        <v>0</v>
      </c>
      <c r="AA19" s="26">
        <v>0</v>
      </c>
    </row>
    <row r="20" spans="1:27" ht="48">
      <c r="A20">
        <v>53000018</v>
      </c>
      <c r="B20" s="8" t="s">
        <v>25</v>
      </c>
      <c r="C20" s="1" t="s">
        <v>247</v>
      </c>
      <c r="D20" s="26" t="s">
        <v>645</v>
      </c>
      <c r="E20" s="1">
        <v>2</v>
      </c>
      <c r="F20">
        <v>200</v>
      </c>
      <c r="G20" s="1">
        <v>3</v>
      </c>
      <c r="H20" s="1">
        <f t="shared" si="0"/>
        <v>2</v>
      </c>
      <c r="I20" s="1">
        <v>2</v>
      </c>
      <c r="J20" s="1">
        <v>90</v>
      </c>
      <c r="K20" s="1">
        <v>0</v>
      </c>
      <c r="L20" s="1">
        <v>3</v>
      </c>
      <c r="M20" s="1">
        <v>0</v>
      </c>
      <c r="N20" s="1">
        <v>30</v>
      </c>
      <c r="O20" s="1">
        <v>0</v>
      </c>
      <c r="P20" s="42">
        <f t="shared" si="1"/>
        <v>2</v>
      </c>
      <c r="Q20" s="1">
        <v>0</v>
      </c>
      <c r="R20" s="1" t="s">
        <v>6</v>
      </c>
      <c r="S20" s="1">
        <v>2040</v>
      </c>
      <c r="T20" s="11" t="s">
        <v>422</v>
      </c>
      <c r="U20" s="7" t="s">
        <v>496</v>
      </c>
      <c r="V20" s="1" t="s">
        <v>26</v>
      </c>
      <c r="W20" s="1"/>
      <c r="X20" s="1">
        <v>4</v>
      </c>
      <c r="Y20" s="1">
        <v>18</v>
      </c>
      <c r="Z20" s="28">
        <v>0</v>
      </c>
      <c r="AA20" s="26">
        <v>0</v>
      </c>
    </row>
    <row r="21" spans="1:27" ht="60">
      <c r="A21">
        <v>53000019</v>
      </c>
      <c r="B21" s="8" t="s">
        <v>27</v>
      </c>
      <c r="C21" s="1" t="s">
        <v>248</v>
      </c>
      <c r="D21" s="26" t="s">
        <v>648</v>
      </c>
      <c r="E21" s="1">
        <v>3</v>
      </c>
      <c r="F21">
        <v>201</v>
      </c>
      <c r="G21" s="1">
        <v>3</v>
      </c>
      <c r="H21" s="1">
        <f t="shared" si="0"/>
        <v>6</v>
      </c>
      <c r="I21" s="1">
        <v>3</v>
      </c>
      <c r="J21" s="1">
        <v>60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42">
        <f t="shared" si="1"/>
        <v>-9</v>
      </c>
      <c r="Q21" s="1">
        <v>40</v>
      </c>
      <c r="R21" s="7" t="s">
        <v>344</v>
      </c>
      <c r="S21" s="1">
        <v>1800</v>
      </c>
      <c r="T21" s="11" t="s">
        <v>710</v>
      </c>
      <c r="U21" s="7" t="s">
        <v>497</v>
      </c>
      <c r="V21" s="1" t="s">
        <v>28</v>
      </c>
      <c r="W21" s="1" t="s">
        <v>26</v>
      </c>
      <c r="X21" s="1">
        <v>4</v>
      </c>
      <c r="Y21" s="1">
        <v>19</v>
      </c>
      <c r="Z21" s="28">
        <v>0</v>
      </c>
      <c r="AA21" s="26">
        <v>0</v>
      </c>
    </row>
    <row r="22" spans="1:27" ht="60">
      <c r="A22">
        <v>53000020</v>
      </c>
      <c r="B22" s="8" t="s">
        <v>29</v>
      </c>
      <c r="C22" s="1" t="s">
        <v>249</v>
      </c>
      <c r="D22" s="26" t="s">
        <v>648</v>
      </c>
      <c r="E22" s="1">
        <v>2</v>
      </c>
      <c r="F22">
        <v>201</v>
      </c>
      <c r="G22" s="1">
        <v>5</v>
      </c>
      <c r="H22" s="1">
        <f t="shared" si="0"/>
        <v>2</v>
      </c>
      <c r="I22" s="1">
        <v>2</v>
      </c>
      <c r="J22" s="1">
        <v>80</v>
      </c>
      <c r="K22" s="1">
        <v>0</v>
      </c>
      <c r="L22" s="1">
        <v>0</v>
      </c>
      <c r="M22" s="1">
        <v>0</v>
      </c>
      <c r="N22" s="1">
        <v>0</v>
      </c>
      <c r="O22" s="1">
        <v>-1</v>
      </c>
      <c r="P22" s="42">
        <f t="shared" si="1"/>
        <v>4</v>
      </c>
      <c r="Q22" s="1">
        <v>40</v>
      </c>
      <c r="R22" s="7" t="s">
        <v>345</v>
      </c>
      <c r="S22" s="1">
        <v>2100</v>
      </c>
      <c r="T22" s="11" t="s">
        <v>677</v>
      </c>
      <c r="U22" s="7" t="s">
        <v>498</v>
      </c>
      <c r="V22" s="1" t="s">
        <v>28</v>
      </c>
      <c r="W22" s="1" t="s">
        <v>28</v>
      </c>
      <c r="X22" s="1">
        <v>4</v>
      </c>
      <c r="Y22" s="1">
        <v>20</v>
      </c>
      <c r="Z22" s="28">
        <v>0</v>
      </c>
      <c r="AA22" s="26">
        <v>0</v>
      </c>
    </row>
    <row r="23" spans="1:27" ht="60">
      <c r="A23">
        <v>53000021</v>
      </c>
      <c r="B23" s="8" t="s">
        <v>30</v>
      </c>
      <c r="C23" s="1" t="s">
        <v>250</v>
      </c>
      <c r="D23" s="26" t="s">
        <v>648</v>
      </c>
      <c r="E23" s="1">
        <v>3</v>
      </c>
      <c r="F23">
        <v>201</v>
      </c>
      <c r="G23" s="1">
        <v>1</v>
      </c>
      <c r="H23" s="1">
        <f t="shared" si="0"/>
        <v>6</v>
      </c>
      <c r="I23" s="1">
        <v>3</v>
      </c>
      <c r="J23" s="1">
        <v>50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42">
        <f t="shared" si="1"/>
        <v>-6.25</v>
      </c>
      <c r="Q23" s="1">
        <v>20</v>
      </c>
      <c r="R23" s="7" t="s">
        <v>346</v>
      </c>
      <c r="S23" s="1">
        <v>1875</v>
      </c>
      <c r="T23" s="11" t="s">
        <v>678</v>
      </c>
      <c r="U23" s="7" t="s">
        <v>499</v>
      </c>
      <c r="V23" s="1" t="s">
        <v>31</v>
      </c>
      <c r="W23" s="1" t="s">
        <v>31</v>
      </c>
      <c r="X23" s="1">
        <v>4</v>
      </c>
      <c r="Y23" s="1">
        <v>21</v>
      </c>
      <c r="Z23" s="28">
        <v>0</v>
      </c>
      <c r="AA23" s="26">
        <v>0</v>
      </c>
    </row>
    <row r="24" spans="1:27" ht="24">
      <c r="A24">
        <v>53000022</v>
      </c>
      <c r="B24" s="8" t="s">
        <v>32</v>
      </c>
      <c r="C24" s="1" t="s">
        <v>251</v>
      </c>
      <c r="D24" s="26" t="s">
        <v>649</v>
      </c>
      <c r="E24" s="1">
        <v>4</v>
      </c>
      <c r="F24">
        <v>202</v>
      </c>
      <c r="G24" s="1">
        <v>0</v>
      </c>
      <c r="H24" s="1">
        <f t="shared" si="0"/>
        <v>6</v>
      </c>
      <c r="I24" s="1">
        <v>4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">
        <v>-3</v>
      </c>
      <c r="P24" s="42">
        <f t="shared" si="1"/>
        <v>-28</v>
      </c>
      <c r="Q24" s="1">
        <v>0</v>
      </c>
      <c r="R24" s="1" t="s">
        <v>33</v>
      </c>
      <c r="S24" s="1">
        <v>1500</v>
      </c>
      <c r="T24" s="11" t="s">
        <v>500</v>
      </c>
      <c r="U24" s="7" t="s">
        <v>501</v>
      </c>
      <c r="V24" s="1" t="s">
        <v>34</v>
      </c>
      <c r="W24" s="1"/>
      <c r="X24" s="1">
        <v>4</v>
      </c>
      <c r="Y24" s="1">
        <v>22</v>
      </c>
      <c r="Z24" s="28">
        <v>0</v>
      </c>
      <c r="AA24" s="26">
        <v>0</v>
      </c>
    </row>
    <row r="25" spans="1:27" ht="24">
      <c r="A25">
        <v>53000023</v>
      </c>
      <c r="B25" s="8" t="s">
        <v>35</v>
      </c>
      <c r="C25" s="1" t="s">
        <v>252</v>
      </c>
      <c r="D25" s="26" t="s">
        <v>649</v>
      </c>
      <c r="E25" s="1">
        <v>3</v>
      </c>
      <c r="F25">
        <v>202</v>
      </c>
      <c r="G25" s="1">
        <v>0</v>
      </c>
      <c r="H25" s="1">
        <f t="shared" si="0"/>
        <v>6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1</v>
      </c>
      <c r="P25" s="42">
        <f t="shared" si="1"/>
        <v>21</v>
      </c>
      <c r="Q25" s="1">
        <v>-3</v>
      </c>
      <c r="R25" s="1" t="s">
        <v>1</v>
      </c>
      <c r="S25" s="1">
        <v>2400</v>
      </c>
      <c r="T25" s="11" t="s">
        <v>506</v>
      </c>
      <c r="U25" s="22" t="s">
        <v>504</v>
      </c>
      <c r="V25" s="1" t="s">
        <v>2</v>
      </c>
      <c r="W25" s="1"/>
      <c r="X25" s="1">
        <v>4</v>
      </c>
      <c r="Y25" s="1">
        <v>23</v>
      </c>
      <c r="Z25" s="28">
        <v>0</v>
      </c>
      <c r="AA25" s="26">
        <v>0</v>
      </c>
    </row>
    <row r="26" spans="1:27" ht="24">
      <c r="A26">
        <v>53000024</v>
      </c>
      <c r="B26" s="8" t="s">
        <v>36</v>
      </c>
      <c r="C26" s="1" t="s">
        <v>253</v>
      </c>
      <c r="D26" s="26" t="s">
        <v>649</v>
      </c>
      <c r="E26" s="1">
        <v>3</v>
      </c>
      <c r="F26">
        <v>202</v>
      </c>
      <c r="G26" s="1">
        <v>0</v>
      </c>
      <c r="H26" s="1">
        <f t="shared" si="0"/>
        <v>6</v>
      </c>
      <c r="I26" s="1">
        <v>3</v>
      </c>
      <c r="J26" s="1">
        <v>0</v>
      </c>
      <c r="K26" s="1">
        <v>0</v>
      </c>
      <c r="L26" s="1">
        <v>0</v>
      </c>
      <c r="M26" s="1">
        <v>1.2</v>
      </c>
      <c r="N26" s="1">
        <v>0</v>
      </c>
      <c r="O26" s="1">
        <v>-3</v>
      </c>
      <c r="P26" s="42">
        <f t="shared" si="1"/>
        <v>-8</v>
      </c>
      <c r="Q26" s="1">
        <v>0</v>
      </c>
      <c r="R26" s="1" t="s">
        <v>1</v>
      </c>
      <c r="S26" s="1">
        <v>1900</v>
      </c>
      <c r="T26" s="11" t="s">
        <v>507</v>
      </c>
      <c r="U26" s="7" t="s">
        <v>505</v>
      </c>
      <c r="V26" s="1" t="s">
        <v>34</v>
      </c>
      <c r="W26" s="1"/>
      <c r="X26" s="1">
        <v>4</v>
      </c>
      <c r="Y26" s="1">
        <v>24</v>
      </c>
      <c r="Z26" s="28">
        <v>0</v>
      </c>
      <c r="AA26" s="26">
        <v>0</v>
      </c>
    </row>
    <row r="27" spans="1:27" ht="48">
      <c r="A27">
        <v>53000025</v>
      </c>
      <c r="B27" s="8" t="s">
        <v>37</v>
      </c>
      <c r="C27" s="1" t="s">
        <v>254</v>
      </c>
      <c r="D27" s="26" t="s">
        <v>645</v>
      </c>
      <c r="E27" s="1">
        <v>3</v>
      </c>
      <c r="F27">
        <v>200</v>
      </c>
      <c r="G27" s="1">
        <v>0</v>
      </c>
      <c r="H27" s="1">
        <f t="shared" si="0"/>
        <v>6</v>
      </c>
      <c r="I27" s="1">
        <v>3</v>
      </c>
      <c r="J27" s="1">
        <v>30</v>
      </c>
      <c r="K27" s="1">
        <v>0</v>
      </c>
      <c r="L27" s="1">
        <v>2</v>
      </c>
      <c r="M27" s="1">
        <v>0</v>
      </c>
      <c r="N27" s="1">
        <v>30</v>
      </c>
      <c r="O27" s="1">
        <v>-2</v>
      </c>
      <c r="P27" s="42">
        <f t="shared" si="1"/>
        <v>18</v>
      </c>
      <c r="Q27" s="1">
        <v>10</v>
      </c>
      <c r="R27" s="1" t="s">
        <v>6</v>
      </c>
      <c r="S27" s="1">
        <v>2400</v>
      </c>
      <c r="T27" s="11" t="s">
        <v>427</v>
      </c>
      <c r="U27" s="7" t="s">
        <v>453</v>
      </c>
      <c r="V27" s="1" t="s">
        <v>38</v>
      </c>
      <c r="W27" s="1"/>
      <c r="X27" s="1">
        <v>4</v>
      </c>
      <c r="Y27" s="1">
        <v>25</v>
      </c>
      <c r="Z27" s="28">
        <v>0</v>
      </c>
      <c r="AA27" s="26">
        <v>0</v>
      </c>
    </row>
    <row r="28" spans="1:27" ht="24">
      <c r="A28">
        <v>53000026</v>
      </c>
      <c r="B28" s="8" t="s">
        <v>39</v>
      </c>
      <c r="C28" s="1" t="s">
        <v>255</v>
      </c>
      <c r="D28" s="26" t="s">
        <v>646</v>
      </c>
      <c r="E28" s="1">
        <v>3</v>
      </c>
      <c r="F28">
        <v>202</v>
      </c>
      <c r="G28" s="1">
        <v>0</v>
      </c>
      <c r="H28" s="1">
        <f t="shared" si="0"/>
        <v>6</v>
      </c>
      <c r="I28" s="1">
        <v>3</v>
      </c>
      <c r="J28" s="1">
        <v>0</v>
      </c>
      <c r="K28" s="1">
        <v>40</v>
      </c>
      <c r="L28" s="1">
        <v>0</v>
      </c>
      <c r="M28" s="1">
        <v>0</v>
      </c>
      <c r="N28" s="1">
        <v>0</v>
      </c>
      <c r="O28" s="1">
        <v>3</v>
      </c>
      <c r="P28" s="42">
        <f t="shared" si="1"/>
        <v>-22</v>
      </c>
      <c r="Q28" s="1">
        <v>10</v>
      </c>
      <c r="R28" s="1" t="s">
        <v>40</v>
      </c>
      <c r="S28" s="1">
        <v>1500</v>
      </c>
      <c r="T28" s="11" t="s">
        <v>379</v>
      </c>
      <c r="U28" s="7" t="s">
        <v>380</v>
      </c>
      <c r="V28" s="1" t="s">
        <v>41</v>
      </c>
      <c r="W28" s="1"/>
      <c r="X28" s="1">
        <v>4</v>
      </c>
      <c r="Y28" s="1">
        <v>26</v>
      </c>
      <c r="Z28" s="28">
        <v>0</v>
      </c>
      <c r="AA28" s="26">
        <v>0</v>
      </c>
    </row>
    <row r="29" spans="1:27">
      <c r="A29">
        <v>53000027</v>
      </c>
      <c r="B29" s="8" t="s">
        <v>42</v>
      </c>
      <c r="C29" s="1" t="s">
        <v>256</v>
      </c>
      <c r="D29" s="26" t="s">
        <v>650</v>
      </c>
      <c r="E29" s="1">
        <v>1</v>
      </c>
      <c r="F29">
        <v>200</v>
      </c>
      <c r="G29" s="1">
        <v>0</v>
      </c>
      <c r="H29" s="1">
        <f t="shared" si="0"/>
        <v>6</v>
      </c>
      <c r="I29" s="1">
        <v>1</v>
      </c>
      <c r="J29" s="1">
        <v>0</v>
      </c>
      <c r="K29" s="1">
        <v>0</v>
      </c>
      <c r="L29" s="1">
        <v>0</v>
      </c>
      <c r="M29" s="1">
        <v>40</v>
      </c>
      <c r="N29" s="1">
        <v>0</v>
      </c>
      <c r="O29" s="1">
        <v>-3</v>
      </c>
      <c r="P29" s="42">
        <f t="shared" si="1"/>
        <v>-73</v>
      </c>
      <c r="Q29" s="1">
        <v>10</v>
      </c>
      <c r="R29" s="1" t="s">
        <v>43</v>
      </c>
      <c r="S29" s="1">
        <v>600</v>
      </c>
      <c r="T29" s="11"/>
      <c r="U29" s="7" t="s">
        <v>543</v>
      </c>
      <c r="V29" s="1" t="s">
        <v>44</v>
      </c>
      <c r="W29" s="1"/>
      <c r="X29" s="1">
        <v>4</v>
      </c>
      <c r="Y29" s="1">
        <v>27</v>
      </c>
      <c r="Z29" s="28">
        <v>0</v>
      </c>
      <c r="AA29" s="26">
        <v>0</v>
      </c>
    </row>
    <row r="30" spans="1:27">
      <c r="A30">
        <v>53000028</v>
      </c>
      <c r="B30" s="8" t="s">
        <v>45</v>
      </c>
      <c r="C30" s="1" t="s">
        <v>257</v>
      </c>
      <c r="D30" s="26" t="s">
        <v>651</v>
      </c>
      <c r="E30" s="1">
        <v>1</v>
      </c>
      <c r="F30">
        <v>200</v>
      </c>
      <c r="G30" s="1">
        <v>0</v>
      </c>
      <c r="H30" s="1">
        <f t="shared" si="0"/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2">
        <f t="shared" si="1"/>
        <v>-73</v>
      </c>
      <c r="Q30" s="1">
        <v>10</v>
      </c>
      <c r="R30" s="1" t="s">
        <v>43</v>
      </c>
      <c r="S30" s="1">
        <v>600</v>
      </c>
      <c r="T30" s="11"/>
      <c r="U30" s="7" t="s">
        <v>544</v>
      </c>
      <c r="V30" s="1" t="s">
        <v>46</v>
      </c>
      <c r="W30" s="1"/>
      <c r="X30" s="1">
        <v>4</v>
      </c>
      <c r="Y30" s="1">
        <v>28</v>
      </c>
      <c r="Z30" s="28">
        <v>0</v>
      </c>
      <c r="AA30" s="26">
        <v>0</v>
      </c>
    </row>
    <row r="31" spans="1:27" ht="24">
      <c r="A31">
        <v>53000029</v>
      </c>
      <c r="B31" s="8" t="s">
        <v>47</v>
      </c>
      <c r="C31" s="1" t="s">
        <v>258</v>
      </c>
      <c r="D31" s="26" t="s">
        <v>652</v>
      </c>
      <c r="E31" s="1">
        <v>4</v>
      </c>
      <c r="F31">
        <v>200</v>
      </c>
      <c r="G31" s="1">
        <v>6</v>
      </c>
      <c r="H31" s="1">
        <f t="shared" si="0"/>
        <v>1</v>
      </c>
      <c r="I31" s="1">
        <v>4</v>
      </c>
      <c r="J31" s="1">
        <v>100</v>
      </c>
      <c r="K31" s="1">
        <v>0</v>
      </c>
      <c r="L31" s="1">
        <v>0</v>
      </c>
      <c r="M31" s="1">
        <v>0</v>
      </c>
      <c r="N31" s="1">
        <v>0</v>
      </c>
      <c r="O31" s="1">
        <v>-1</v>
      </c>
      <c r="P31" s="42">
        <f t="shared" si="1"/>
        <v>-1</v>
      </c>
      <c r="Q31" s="1">
        <v>10</v>
      </c>
      <c r="R31" s="1" t="s">
        <v>6</v>
      </c>
      <c r="S31" s="1">
        <v>2000</v>
      </c>
      <c r="T31" s="11" t="s">
        <v>381</v>
      </c>
      <c r="U31" s="22" t="s">
        <v>412</v>
      </c>
      <c r="V31" s="1" t="s">
        <v>48</v>
      </c>
      <c r="W31" s="1"/>
      <c r="X31" s="1">
        <v>4</v>
      </c>
      <c r="Y31" s="1">
        <v>29</v>
      </c>
      <c r="Z31" s="28">
        <v>0</v>
      </c>
      <c r="AA31" s="26">
        <v>0</v>
      </c>
    </row>
    <row r="32" spans="1:27" ht="24">
      <c r="A32">
        <v>53000030</v>
      </c>
      <c r="B32" s="8" t="s">
        <v>597</v>
      </c>
      <c r="C32" s="1" t="s">
        <v>598</v>
      </c>
      <c r="D32" s="26" t="s">
        <v>653</v>
      </c>
      <c r="E32" s="1">
        <v>2</v>
      </c>
      <c r="F32">
        <v>202</v>
      </c>
      <c r="G32" s="1">
        <v>0</v>
      </c>
      <c r="H32" s="1">
        <f t="shared" si="0"/>
        <v>6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70</v>
      </c>
      <c r="O32" s="1">
        <v>0</v>
      </c>
      <c r="P32" s="42">
        <f t="shared" si="1"/>
        <v>-25</v>
      </c>
      <c r="Q32" s="1">
        <v>12</v>
      </c>
      <c r="R32" s="1" t="s">
        <v>33</v>
      </c>
      <c r="S32" s="1">
        <v>1500</v>
      </c>
      <c r="T32" s="11" t="s">
        <v>619</v>
      </c>
      <c r="U32" s="1" t="s">
        <v>599</v>
      </c>
      <c r="V32" s="1" t="s">
        <v>4</v>
      </c>
      <c r="W32" s="1"/>
      <c r="X32" s="1">
        <v>4</v>
      </c>
      <c r="Y32" s="1">
        <v>30</v>
      </c>
      <c r="Z32" s="28">
        <v>0</v>
      </c>
      <c r="AA32" s="26">
        <v>1</v>
      </c>
    </row>
    <row r="33" spans="1:27" ht="24">
      <c r="A33">
        <v>53000031</v>
      </c>
      <c r="B33" s="8" t="s">
        <v>600</v>
      </c>
      <c r="C33" s="1" t="s">
        <v>601</v>
      </c>
      <c r="D33" s="26" t="s">
        <v>653</v>
      </c>
      <c r="E33" s="1">
        <v>2</v>
      </c>
      <c r="F33">
        <v>202</v>
      </c>
      <c r="G33" s="1">
        <v>0</v>
      </c>
      <c r="H33" s="1">
        <f t="shared" si="0"/>
        <v>6</v>
      </c>
      <c r="I33" s="1">
        <v>2</v>
      </c>
      <c r="J33" s="1">
        <v>100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2">
        <f t="shared" si="1"/>
        <v>-25</v>
      </c>
      <c r="Q33" s="1">
        <v>12</v>
      </c>
      <c r="R33" s="1" t="s">
        <v>33</v>
      </c>
      <c r="S33" s="1">
        <v>1500</v>
      </c>
      <c r="T33" s="11" t="s">
        <v>620</v>
      </c>
      <c r="U33" s="1" t="s">
        <v>602</v>
      </c>
      <c r="V33" s="1" t="s">
        <v>4</v>
      </c>
      <c r="W33" s="1"/>
      <c r="X33" s="1">
        <v>4</v>
      </c>
      <c r="Y33" s="1">
        <v>31</v>
      </c>
      <c r="Z33" s="28">
        <v>0</v>
      </c>
      <c r="AA33" s="26">
        <v>1</v>
      </c>
    </row>
    <row r="34" spans="1:27" ht="48">
      <c r="A34">
        <v>53000035</v>
      </c>
      <c r="B34" s="8" t="s">
        <v>52</v>
      </c>
      <c r="C34" s="1" t="s">
        <v>259</v>
      </c>
      <c r="D34" s="26" t="s">
        <v>648</v>
      </c>
      <c r="E34" s="1">
        <v>3</v>
      </c>
      <c r="F34">
        <v>201</v>
      </c>
      <c r="G34" s="1">
        <v>1</v>
      </c>
      <c r="H34" s="1">
        <f t="shared" si="0"/>
        <v>1</v>
      </c>
      <c r="I34" s="1">
        <v>3</v>
      </c>
      <c r="J34" s="1">
        <v>90</v>
      </c>
      <c r="K34" s="1">
        <v>0</v>
      </c>
      <c r="L34" s="1">
        <v>0</v>
      </c>
      <c r="M34" s="1">
        <v>0</v>
      </c>
      <c r="N34" s="1">
        <v>0</v>
      </c>
      <c r="O34" s="1">
        <v>-3</v>
      </c>
      <c r="P34" s="42">
        <f t="shared" si="1"/>
        <v>-3</v>
      </c>
      <c r="Q34" s="1">
        <v>12</v>
      </c>
      <c r="R34" s="1" t="s">
        <v>53</v>
      </c>
      <c r="S34" s="1">
        <v>2000</v>
      </c>
      <c r="T34" s="11" t="s">
        <v>609</v>
      </c>
      <c r="U34" s="7" t="s">
        <v>382</v>
      </c>
      <c r="V34" s="1" t="s">
        <v>54</v>
      </c>
      <c r="W34" s="1"/>
      <c r="X34" s="1">
        <v>4</v>
      </c>
      <c r="Y34" s="1">
        <v>35</v>
      </c>
      <c r="Z34" s="28">
        <v>0</v>
      </c>
      <c r="AA34" s="26">
        <v>0</v>
      </c>
    </row>
    <row r="35" spans="1:27" ht="48">
      <c r="A35">
        <v>53000036</v>
      </c>
      <c r="B35" s="8" t="s">
        <v>55</v>
      </c>
      <c r="C35" s="1" t="s">
        <v>260</v>
      </c>
      <c r="D35" s="26" t="s">
        <v>654</v>
      </c>
      <c r="E35" s="1">
        <v>2</v>
      </c>
      <c r="F35">
        <v>203</v>
      </c>
      <c r="G35" s="1">
        <v>6</v>
      </c>
      <c r="H35" s="1">
        <f t="shared" si="0"/>
        <v>6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60</v>
      </c>
      <c r="O35" s="1">
        <v>0</v>
      </c>
      <c r="P35" s="42">
        <f t="shared" ref="P35:P66" si="4">(S35-2000)/20+O35</f>
        <v>-39</v>
      </c>
      <c r="Q35" s="1">
        <v>12</v>
      </c>
      <c r="R35" s="1" t="s">
        <v>56</v>
      </c>
      <c r="S35" s="1">
        <f>720+500</f>
        <v>1220</v>
      </c>
      <c r="T35" s="11" t="s">
        <v>696</v>
      </c>
      <c r="U35" s="1" t="s">
        <v>510</v>
      </c>
      <c r="V35" s="1" t="s">
        <v>57</v>
      </c>
      <c r="W35" s="1"/>
      <c r="X35" s="1">
        <v>4</v>
      </c>
      <c r="Y35" s="1">
        <v>36</v>
      </c>
      <c r="Z35" s="28">
        <v>0</v>
      </c>
      <c r="AA35" s="26">
        <v>0</v>
      </c>
    </row>
    <row r="36" spans="1:27">
      <c r="A36">
        <v>53000037</v>
      </c>
      <c r="B36" s="8" t="s">
        <v>58</v>
      </c>
      <c r="C36" s="1" t="s">
        <v>261</v>
      </c>
      <c r="D36" s="26" t="s">
        <v>650</v>
      </c>
      <c r="E36" s="1">
        <v>1</v>
      </c>
      <c r="F36">
        <v>200</v>
      </c>
      <c r="G36" s="1">
        <v>5</v>
      </c>
      <c r="H36" s="1">
        <f t="shared" si="0"/>
        <v>6</v>
      </c>
      <c r="I36" s="1">
        <v>1</v>
      </c>
      <c r="J36" s="1">
        <v>0</v>
      </c>
      <c r="K36" s="1">
        <v>0</v>
      </c>
      <c r="L36" s="1">
        <v>0</v>
      </c>
      <c r="M36" s="1">
        <v>60</v>
      </c>
      <c r="N36" s="1">
        <v>0</v>
      </c>
      <c r="O36" s="1">
        <v>-1</v>
      </c>
      <c r="P36" s="42">
        <f t="shared" si="4"/>
        <v>-11</v>
      </c>
      <c r="Q36" s="1">
        <v>12</v>
      </c>
      <c r="R36" s="1" t="s">
        <v>19</v>
      </c>
      <c r="S36" s="1">
        <v>1800</v>
      </c>
      <c r="T36" s="11"/>
      <c r="U36" s="7" t="s">
        <v>430</v>
      </c>
      <c r="V36" s="1" t="s">
        <v>59</v>
      </c>
      <c r="W36" s="1"/>
      <c r="X36" s="1">
        <v>4</v>
      </c>
      <c r="Y36" s="1">
        <v>37</v>
      </c>
      <c r="Z36" s="28">
        <v>0</v>
      </c>
      <c r="AA36" s="26">
        <v>0</v>
      </c>
    </row>
    <row r="37" spans="1:27">
      <c r="A37">
        <v>53000038</v>
      </c>
      <c r="B37" s="8" t="s">
        <v>60</v>
      </c>
      <c r="C37" s="1" t="s">
        <v>262</v>
      </c>
      <c r="D37" s="26" t="s">
        <v>655</v>
      </c>
      <c r="E37" s="1">
        <v>2</v>
      </c>
      <c r="F37">
        <v>200</v>
      </c>
      <c r="G37" s="1">
        <v>0</v>
      </c>
      <c r="H37" s="1">
        <f t="shared" ref="H37:H68" si="5">IF(AND(P37&gt;=13,P37&lt;=16),5,IF(AND(P37&gt;=9,P37&lt;=12),4,IF(AND(P37&gt;=5,P37&lt;=8),3,IF(AND(P37&gt;=1,P37&lt;=4),2,IF(AND(P37&gt;=-3,P37&lt;=0),1,IF(AND(P37&gt;=-5,P37&lt;=-4),0,6))))))</f>
        <v>6</v>
      </c>
      <c r="I37" s="1">
        <v>2</v>
      </c>
      <c r="J37" s="1">
        <v>0</v>
      </c>
      <c r="K37" s="1">
        <v>0</v>
      </c>
      <c r="L37" s="1">
        <v>0</v>
      </c>
      <c r="M37" s="1">
        <v>80</v>
      </c>
      <c r="N37" s="1">
        <v>0</v>
      </c>
      <c r="O37" s="1">
        <v>-1</v>
      </c>
      <c r="P37" s="42">
        <f t="shared" si="4"/>
        <v>-41</v>
      </c>
      <c r="Q37" s="1">
        <v>12</v>
      </c>
      <c r="R37" s="1" t="s">
        <v>19</v>
      </c>
      <c r="S37" s="1">
        <v>1200</v>
      </c>
      <c r="T37" s="11"/>
      <c r="U37" s="7" t="s">
        <v>638</v>
      </c>
      <c r="V37" s="1" t="s">
        <v>61</v>
      </c>
      <c r="W37" s="1"/>
      <c r="X37" s="1">
        <v>4</v>
      </c>
      <c r="Y37" s="1">
        <v>38</v>
      </c>
      <c r="Z37" s="28">
        <v>0</v>
      </c>
      <c r="AA37" s="26">
        <v>0</v>
      </c>
    </row>
    <row r="38" spans="1:27" ht="24">
      <c r="A38">
        <v>53000039</v>
      </c>
      <c r="B38" s="8" t="s">
        <v>591</v>
      </c>
      <c r="C38" s="1" t="s">
        <v>592</v>
      </c>
      <c r="D38" s="26" t="s">
        <v>653</v>
      </c>
      <c r="E38" s="1">
        <v>2</v>
      </c>
      <c r="F38">
        <v>202</v>
      </c>
      <c r="G38" s="1">
        <v>0</v>
      </c>
      <c r="H38" s="1">
        <f t="shared" si="5"/>
        <v>6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50</v>
      </c>
      <c r="O38" s="1">
        <v>0</v>
      </c>
      <c r="P38" s="42">
        <f t="shared" si="4"/>
        <v>-15</v>
      </c>
      <c r="Q38" s="1">
        <v>12</v>
      </c>
      <c r="R38" s="1" t="s">
        <v>33</v>
      </c>
      <c r="S38" s="1">
        <v>1700</v>
      </c>
      <c r="T38" s="11" t="s">
        <v>621</v>
      </c>
      <c r="U38" s="1" t="s">
        <v>593</v>
      </c>
      <c r="V38" s="1" t="s">
        <v>4</v>
      </c>
      <c r="W38" s="1"/>
      <c r="X38" s="1">
        <v>4</v>
      </c>
      <c r="Y38" s="1">
        <v>39</v>
      </c>
      <c r="Z38" s="28">
        <v>0</v>
      </c>
      <c r="AA38" s="26">
        <v>0</v>
      </c>
    </row>
    <row r="39" spans="1:27" ht="24">
      <c r="A39">
        <v>53000040</v>
      </c>
      <c r="B39" s="8" t="s">
        <v>588</v>
      </c>
      <c r="C39" s="1" t="s">
        <v>263</v>
      </c>
      <c r="D39" s="26" t="s">
        <v>653</v>
      </c>
      <c r="E39" s="1">
        <v>3</v>
      </c>
      <c r="F39">
        <v>202</v>
      </c>
      <c r="G39" s="1">
        <v>0</v>
      </c>
      <c r="H39" s="1">
        <f t="shared" si="5"/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70</v>
      </c>
      <c r="O39" s="1">
        <v>0</v>
      </c>
      <c r="P39" s="42">
        <f t="shared" si="4"/>
        <v>0</v>
      </c>
      <c r="Q39" s="1">
        <v>12</v>
      </c>
      <c r="R39" s="1" t="s">
        <v>33</v>
      </c>
      <c r="S39" s="1">
        <v>2000</v>
      </c>
      <c r="T39" s="11" t="s">
        <v>622</v>
      </c>
      <c r="U39" s="1" t="s">
        <v>594</v>
      </c>
      <c r="V39" s="1" t="s">
        <v>4</v>
      </c>
      <c r="W39" s="1"/>
      <c r="X39" s="1">
        <v>4</v>
      </c>
      <c r="Y39" s="1">
        <v>40</v>
      </c>
      <c r="Z39" s="28">
        <v>0</v>
      </c>
      <c r="AA39" s="26">
        <v>0</v>
      </c>
    </row>
    <row r="40" spans="1:27" ht="24">
      <c r="A40">
        <v>53000041</v>
      </c>
      <c r="B40" s="8" t="s">
        <v>62</v>
      </c>
      <c r="C40" s="1" t="s">
        <v>264</v>
      </c>
      <c r="D40" s="26" t="s">
        <v>649</v>
      </c>
      <c r="E40" s="1">
        <v>2</v>
      </c>
      <c r="F40">
        <v>200</v>
      </c>
      <c r="G40" s="1">
        <v>0</v>
      </c>
      <c r="H40" s="1">
        <f t="shared" si="5"/>
        <v>6</v>
      </c>
      <c r="I40" s="1">
        <v>2</v>
      </c>
      <c r="J40" s="1">
        <v>0</v>
      </c>
      <c r="K40" s="1">
        <v>0</v>
      </c>
      <c r="L40" s="1">
        <v>0</v>
      </c>
      <c r="M40" s="1">
        <v>5</v>
      </c>
      <c r="N40" s="1">
        <v>0</v>
      </c>
      <c r="O40" s="1">
        <v>-2</v>
      </c>
      <c r="P40" s="42">
        <f t="shared" si="4"/>
        <v>18</v>
      </c>
      <c r="Q40" s="1">
        <v>12</v>
      </c>
      <c r="R40" s="1" t="s">
        <v>19</v>
      </c>
      <c r="S40" s="1">
        <v>2400</v>
      </c>
      <c r="T40" s="11" t="s">
        <v>446</v>
      </c>
      <c r="U40" s="7" t="s">
        <v>514</v>
      </c>
      <c r="V40" s="1" t="s">
        <v>63</v>
      </c>
      <c r="W40" s="1"/>
      <c r="X40" s="1">
        <v>4</v>
      </c>
      <c r="Y40" s="1">
        <v>41</v>
      </c>
      <c r="Z40" s="28">
        <v>0</v>
      </c>
      <c r="AA40" s="26">
        <v>0</v>
      </c>
    </row>
    <row r="41" spans="1:27" ht="48">
      <c r="A41">
        <v>53000042</v>
      </c>
      <c r="B41" s="8" t="s">
        <v>64</v>
      </c>
      <c r="C41" s="1" t="s">
        <v>265</v>
      </c>
      <c r="D41" s="26" t="s">
        <v>648</v>
      </c>
      <c r="E41" s="1">
        <v>3</v>
      </c>
      <c r="F41">
        <v>201</v>
      </c>
      <c r="G41" s="1">
        <v>0</v>
      </c>
      <c r="H41" s="1">
        <f t="shared" si="5"/>
        <v>1</v>
      </c>
      <c r="I41" s="1">
        <v>3</v>
      </c>
      <c r="J41" s="1">
        <v>90</v>
      </c>
      <c r="K41" s="1">
        <v>0</v>
      </c>
      <c r="L41" s="1">
        <v>0</v>
      </c>
      <c r="M41" s="1">
        <v>0</v>
      </c>
      <c r="N41" s="1">
        <v>0</v>
      </c>
      <c r="O41" s="1">
        <v>-3</v>
      </c>
      <c r="P41" s="42">
        <f t="shared" si="4"/>
        <v>-3</v>
      </c>
      <c r="Q41" s="1">
        <v>12</v>
      </c>
      <c r="R41" s="1" t="s">
        <v>53</v>
      </c>
      <c r="S41" s="1">
        <v>2000</v>
      </c>
      <c r="T41" s="11" t="s">
        <v>610</v>
      </c>
      <c r="U41" s="1" t="s">
        <v>383</v>
      </c>
      <c r="V41" s="1" t="s">
        <v>65</v>
      </c>
      <c r="W41" s="1"/>
      <c r="X41" s="1">
        <v>4</v>
      </c>
      <c r="Y41" s="1">
        <v>42</v>
      </c>
      <c r="Z41" s="28">
        <v>0</v>
      </c>
      <c r="AA41" s="26">
        <v>0</v>
      </c>
    </row>
    <row r="42" spans="1:27" ht="24">
      <c r="A42">
        <v>53000043</v>
      </c>
      <c r="B42" s="8" t="s">
        <v>66</v>
      </c>
      <c r="C42" s="1" t="s">
        <v>266</v>
      </c>
      <c r="D42" s="26" t="s">
        <v>656</v>
      </c>
      <c r="E42" s="1">
        <v>2</v>
      </c>
      <c r="F42">
        <v>202</v>
      </c>
      <c r="G42" s="1">
        <v>0</v>
      </c>
      <c r="H42" s="1">
        <f t="shared" si="5"/>
        <v>1</v>
      </c>
      <c r="I42" s="1">
        <v>2</v>
      </c>
      <c r="J42" s="1">
        <v>0</v>
      </c>
      <c r="K42" s="1">
        <v>0</v>
      </c>
      <c r="L42" s="1">
        <v>0</v>
      </c>
      <c r="M42" s="1">
        <v>1.5</v>
      </c>
      <c r="N42" s="1">
        <v>0</v>
      </c>
      <c r="O42" s="1">
        <v>0</v>
      </c>
      <c r="P42" s="42">
        <f t="shared" si="4"/>
        <v>0</v>
      </c>
      <c r="Q42" s="1">
        <v>0</v>
      </c>
      <c r="R42" s="1" t="s">
        <v>33</v>
      </c>
      <c r="S42" s="1">
        <v>2000</v>
      </c>
      <c r="T42" s="11" t="s">
        <v>523</v>
      </c>
      <c r="U42" s="1" t="s">
        <v>441</v>
      </c>
      <c r="V42" s="1" t="s">
        <v>4</v>
      </c>
      <c r="W42" s="1"/>
      <c r="X42" s="1">
        <v>4</v>
      </c>
      <c r="Y42" s="1">
        <v>43</v>
      </c>
      <c r="Z42" s="28">
        <v>0</v>
      </c>
      <c r="AA42" s="26">
        <v>0</v>
      </c>
    </row>
    <row r="43" spans="1:27" ht="24">
      <c r="A43">
        <v>53000044</v>
      </c>
      <c r="B43" s="8" t="s">
        <v>589</v>
      </c>
      <c r="C43" s="1" t="s">
        <v>267</v>
      </c>
      <c r="D43" s="26" t="s">
        <v>653</v>
      </c>
      <c r="E43" s="1">
        <v>4</v>
      </c>
      <c r="F43">
        <v>202</v>
      </c>
      <c r="G43" s="1">
        <v>0</v>
      </c>
      <c r="H43" s="1">
        <f t="shared" si="5"/>
        <v>1</v>
      </c>
      <c r="I43" s="1">
        <v>4</v>
      </c>
      <c r="J43" s="1">
        <v>0</v>
      </c>
      <c r="K43" s="1">
        <v>0</v>
      </c>
      <c r="L43" s="1">
        <v>0</v>
      </c>
      <c r="M43" s="1">
        <v>0</v>
      </c>
      <c r="N43" s="1">
        <v>55</v>
      </c>
      <c r="O43" s="1">
        <v>2</v>
      </c>
      <c r="P43" s="42">
        <f t="shared" si="4"/>
        <v>-3</v>
      </c>
      <c r="Q43" s="1">
        <v>0</v>
      </c>
      <c r="R43" s="1" t="s">
        <v>33</v>
      </c>
      <c r="S43" s="1">
        <v>1900</v>
      </c>
      <c r="T43" s="11" t="s">
        <v>623</v>
      </c>
      <c r="U43" s="1" t="s">
        <v>595</v>
      </c>
      <c r="V43" s="1" t="s">
        <v>4</v>
      </c>
      <c r="W43" s="1"/>
      <c r="X43" s="1">
        <v>4</v>
      </c>
      <c r="Y43" s="1">
        <v>44</v>
      </c>
      <c r="Z43" s="28">
        <v>0</v>
      </c>
      <c r="AA43" s="26">
        <v>0</v>
      </c>
    </row>
    <row r="44" spans="1:27" ht="72">
      <c r="A44">
        <v>53000045</v>
      </c>
      <c r="B44" s="8" t="s">
        <v>67</v>
      </c>
      <c r="C44" s="1" t="s">
        <v>268</v>
      </c>
      <c r="D44" s="26" t="s">
        <v>654</v>
      </c>
      <c r="E44" s="1">
        <v>3</v>
      </c>
      <c r="F44">
        <v>201</v>
      </c>
      <c r="G44" s="1">
        <v>0</v>
      </c>
      <c r="H44" s="1">
        <f t="shared" si="5"/>
        <v>6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60</v>
      </c>
      <c r="O44" s="1">
        <v>0</v>
      </c>
      <c r="P44" s="42">
        <f t="shared" si="4"/>
        <v>-39</v>
      </c>
      <c r="Q44" s="1">
        <v>10</v>
      </c>
      <c r="R44" s="7" t="s">
        <v>342</v>
      </c>
      <c r="S44" s="1">
        <f>720+500</f>
        <v>1220</v>
      </c>
      <c r="T44" s="11" t="s">
        <v>513</v>
      </c>
      <c r="U44" s="1" t="s">
        <v>511</v>
      </c>
      <c r="V44" s="1" t="s">
        <v>364</v>
      </c>
      <c r="W44" s="1"/>
      <c r="X44" s="1">
        <v>4</v>
      </c>
      <c r="Y44" s="1">
        <v>45</v>
      </c>
      <c r="Z44" s="28">
        <v>0</v>
      </c>
      <c r="AA44" s="26">
        <v>0</v>
      </c>
    </row>
    <row r="45" spans="1:27" ht="60">
      <c r="A45">
        <v>53000046</v>
      </c>
      <c r="B45" s="8" t="s">
        <v>68</v>
      </c>
      <c r="C45" s="1" t="s">
        <v>269</v>
      </c>
      <c r="D45" s="26" t="s">
        <v>648</v>
      </c>
      <c r="E45" s="1">
        <v>5</v>
      </c>
      <c r="F45">
        <v>201</v>
      </c>
      <c r="G45" s="1">
        <v>2</v>
      </c>
      <c r="H45" s="1">
        <f t="shared" si="5"/>
        <v>1</v>
      </c>
      <c r="I45" s="1">
        <v>5</v>
      </c>
      <c r="J45" s="1">
        <v>70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42">
        <f t="shared" si="4"/>
        <v>0</v>
      </c>
      <c r="Q45" s="1">
        <v>3</v>
      </c>
      <c r="R45" s="1" t="s">
        <v>53</v>
      </c>
      <c r="S45" s="1">
        <v>2000</v>
      </c>
      <c r="T45" s="11" t="s">
        <v>617</v>
      </c>
      <c r="U45" s="7" t="s">
        <v>397</v>
      </c>
      <c r="V45" s="1" t="s">
        <v>69</v>
      </c>
      <c r="W45" s="1"/>
      <c r="X45" s="1">
        <v>4</v>
      </c>
      <c r="Y45" s="1">
        <v>46</v>
      </c>
      <c r="Z45" s="28">
        <v>0</v>
      </c>
      <c r="AA45" s="26">
        <v>0</v>
      </c>
    </row>
    <row r="46" spans="1:27" ht="60">
      <c r="A46">
        <v>53000047</v>
      </c>
      <c r="B46" s="8" t="s">
        <v>70</v>
      </c>
      <c r="C46" s="1" t="s">
        <v>270</v>
      </c>
      <c r="D46" s="26" t="s">
        <v>648</v>
      </c>
      <c r="E46" s="1">
        <v>5</v>
      </c>
      <c r="F46">
        <v>201</v>
      </c>
      <c r="G46" s="1">
        <v>3</v>
      </c>
      <c r="H46" s="1">
        <f t="shared" si="5"/>
        <v>5</v>
      </c>
      <c r="I46" s="1">
        <v>5</v>
      </c>
      <c r="J46" s="1">
        <v>55</v>
      </c>
      <c r="K46" s="1">
        <v>0</v>
      </c>
      <c r="L46" s="1">
        <v>0</v>
      </c>
      <c r="M46" s="1">
        <v>0</v>
      </c>
      <c r="N46" s="1">
        <v>0</v>
      </c>
      <c r="O46" s="1">
        <v>3</v>
      </c>
      <c r="P46" s="42">
        <f t="shared" si="4"/>
        <v>13</v>
      </c>
      <c r="Q46" s="1">
        <v>15</v>
      </c>
      <c r="R46" s="7" t="s">
        <v>347</v>
      </c>
      <c r="S46" s="1">
        <v>2200</v>
      </c>
      <c r="T46" s="11" t="s">
        <v>676</v>
      </c>
      <c r="U46" s="7" t="s">
        <v>398</v>
      </c>
      <c r="V46" s="1" t="s">
        <v>71</v>
      </c>
      <c r="W46" s="1" t="s">
        <v>71</v>
      </c>
      <c r="X46" s="1">
        <v>4</v>
      </c>
      <c r="Y46" s="1">
        <v>47</v>
      </c>
      <c r="Z46" s="28">
        <v>0</v>
      </c>
      <c r="AA46" s="26">
        <v>0</v>
      </c>
    </row>
    <row r="47" spans="1:27" ht="48">
      <c r="A47">
        <v>53000048</v>
      </c>
      <c r="B47" s="8" t="s">
        <v>72</v>
      </c>
      <c r="C47" s="1" t="s">
        <v>271</v>
      </c>
      <c r="D47" s="26" t="s">
        <v>648</v>
      </c>
      <c r="E47" s="1">
        <v>3</v>
      </c>
      <c r="F47">
        <v>201</v>
      </c>
      <c r="G47" s="1">
        <v>3</v>
      </c>
      <c r="H47" s="1">
        <f t="shared" si="5"/>
        <v>1</v>
      </c>
      <c r="I47" s="1">
        <v>3</v>
      </c>
      <c r="J47" s="1">
        <v>90</v>
      </c>
      <c r="K47" s="1">
        <v>0</v>
      </c>
      <c r="L47" s="1">
        <v>0</v>
      </c>
      <c r="M47" s="1">
        <v>0</v>
      </c>
      <c r="N47" s="1">
        <v>0</v>
      </c>
      <c r="O47" s="1">
        <v>-3</v>
      </c>
      <c r="P47" s="42">
        <f t="shared" si="4"/>
        <v>-3</v>
      </c>
      <c r="Q47" s="1">
        <v>0</v>
      </c>
      <c r="R47" s="1" t="s">
        <v>53</v>
      </c>
      <c r="S47" s="1">
        <v>2000</v>
      </c>
      <c r="T47" s="11" t="s">
        <v>611</v>
      </c>
      <c r="U47" s="1" t="s">
        <v>384</v>
      </c>
      <c r="V47" s="1" t="s">
        <v>26</v>
      </c>
      <c r="W47" s="1"/>
      <c r="X47" s="1">
        <v>4</v>
      </c>
      <c r="Y47" s="1">
        <v>48</v>
      </c>
      <c r="Z47" s="28">
        <v>0</v>
      </c>
      <c r="AA47" s="26">
        <v>0</v>
      </c>
    </row>
    <row r="48" spans="1:27" ht="72">
      <c r="A48">
        <v>53000049</v>
      </c>
      <c r="B48" s="8" t="s">
        <v>73</v>
      </c>
      <c r="C48" s="1" t="s">
        <v>272</v>
      </c>
      <c r="D48" s="26" t="s">
        <v>648</v>
      </c>
      <c r="E48" s="1">
        <v>3</v>
      </c>
      <c r="F48">
        <v>201</v>
      </c>
      <c r="G48" s="1">
        <v>0</v>
      </c>
      <c r="H48" s="1">
        <f t="shared" si="5"/>
        <v>4</v>
      </c>
      <c r="I48" s="1">
        <v>3</v>
      </c>
      <c r="J48" s="1">
        <v>60</v>
      </c>
      <c r="K48" s="1">
        <v>0</v>
      </c>
      <c r="L48" s="1">
        <v>0</v>
      </c>
      <c r="M48" s="1">
        <v>0</v>
      </c>
      <c r="N48" s="1">
        <v>0</v>
      </c>
      <c r="O48" s="1">
        <v>-1</v>
      </c>
      <c r="P48" s="42">
        <f t="shared" si="4"/>
        <v>9</v>
      </c>
      <c r="Q48" s="1">
        <v>15</v>
      </c>
      <c r="R48" s="7" t="s">
        <v>347</v>
      </c>
      <c r="S48" s="1">
        <v>2200</v>
      </c>
      <c r="T48" s="11" t="s">
        <v>679</v>
      </c>
      <c r="U48" s="7" t="s">
        <v>399</v>
      </c>
      <c r="V48" s="1" t="s">
        <v>74</v>
      </c>
      <c r="W48" s="1" t="s">
        <v>74</v>
      </c>
      <c r="X48" s="1">
        <v>4</v>
      </c>
      <c r="Y48" s="1">
        <v>49</v>
      </c>
      <c r="Z48" s="28">
        <v>0</v>
      </c>
      <c r="AA48" s="26">
        <v>0</v>
      </c>
    </row>
    <row r="49" spans="1:27" ht="84">
      <c r="A49">
        <v>53000050</v>
      </c>
      <c r="B49" s="8" t="s">
        <v>75</v>
      </c>
      <c r="C49" s="1" t="s">
        <v>273</v>
      </c>
      <c r="D49" s="26" t="s">
        <v>648</v>
      </c>
      <c r="E49" s="1">
        <v>4</v>
      </c>
      <c r="F49">
        <v>201</v>
      </c>
      <c r="G49" s="1">
        <v>4</v>
      </c>
      <c r="H49" s="1">
        <f t="shared" si="5"/>
        <v>6</v>
      </c>
      <c r="I49" s="1">
        <v>4</v>
      </c>
      <c r="J49" s="1">
        <v>150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42">
        <f t="shared" si="4"/>
        <v>-10</v>
      </c>
      <c r="Q49" s="1">
        <v>0</v>
      </c>
      <c r="R49" s="7" t="s">
        <v>515</v>
      </c>
      <c r="S49" s="1">
        <v>1800</v>
      </c>
      <c r="T49" s="11" t="s">
        <v>625</v>
      </c>
      <c r="U49" s="7" t="s">
        <v>516</v>
      </c>
      <c r="V49" s="1" t="s">
        <v>76</v>
      </c>
      <c r="W49" s="1"/>
      <c r="X49" s="1">
        <v>4</v>
      </c>
      <c r="Y49" s="1">
        <v>50</v>
      </c>
      <c r="Z49" s="28">
        <v>0</v>
      </c>
      <c r="AA49" s="26">
        <v>0</v>
      </c>
    </row>
    <row r="50" spans="1:27" ht="48">
      <c r="A50">
        <v>53000051</v>
      </c>
      <c r="B50" s="8" t="s">
        <v>77</v>
      </c>
      <c r="C50" s="1" t="s">
        <v>274</v>
      </c>
      <c r="D50" s="26" t="s">
        <v>648</v>
      </c>
      <c r="E50" s="1">
        <v>3</v>
      </c>
      <c r="F50">
        <v>201</v>
      </c>
      <c r="G50" s="1">
        <v>0</v>
      </c>
      <c r="H50" s="1">
        <f t="shared" si="5"/>
        <v>1</v>
      </c>
      <c r="I50" s="1">
        <v>3</v>
      </c>
      <c r="J50" s="1">
        <v>90</v>
      </c>
      <c r="K50" s="1">
        <v>0</v>
      </c>
      <c r="L50" s="1">
        <v>0</v>
      </c>
      <c r="M50" s="1">
        <v>0</v>
      </c>
      <c r="N50" s="1">
        <v>0</v>
      </c>
      <c r="O50" s="1">
        <v>-3</v>
      </c>
      <c r="P50" s="42">
        <f t="shared" si="4"/>
        <v>-3</v>
      </c>
      <c r="Q50" s="1">
        <v>0</v>
      </c>
      <c r="R50" s="1" t="s">
        <v>53</v>
      </c>
      <c r="S50" s="1">
        <v>2000</v>
      </c>
      <c r="T50" s="11" t="s">
        <v>612</v>
      </c>
      <c r="U50" s="1" t="s">
        <v>385</v>
      </c>
      <c r="V50" s="1" t="s">
        <v>78</v>
      </c>
      <c r="W50" s="1"/>
      <c r="X50" s="1">
        <v>4</v>
      </c>
      <c r="Y50" s="1">
        <v>51</v>
      </c>
      <c r="Z50" s="28">
        <v>0</v>
      </c>
      <c r="AA50" s="26">
        <v>0</v>
      </c>
    </row>
    <row r="51" spans="1:27" ht="48">
      <c r="A51">
        <v>53000052</v>
      </c>
      <c r="B51" s="8" t="s">
        <v>79</v>
      </c>
      <c r="C51" s="1" t="s">
        <v>275</v>
      </c>
      <c r="D51" s="26" t="s">
        <v>648</v>
      </c>
      <c r="E51" s="1">
        <v>3</v>
      </c>
      <c r="F51">
        <v>201</v>
      </c>
      <c r="G51" s="1">
        <v>4</v>
      </c>
      <c r="H51" s="1">
        <f t="shared" si="5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2">
        <f t="shared" si="4"/>
        <v>-3</v>
      </c>
      <c r="Q51" s="1">
        <v>0</v>
      </c>
      <c r="R51" s="1" t="s">
        <v>53</v>
      </c>
      <c r="S51" s="1">
        <v>2000</v>
      </c>
      <c r="T51" s="11" t="s">
        <v>613</v>
      </c>
      <c r="U51" s="1" t="s">
        <v>386</v>
      </c>
      <c r="V51" s="1" t="s">
        <v>80</v>
      </c>
      <c r="W51" s="1"/>
      <c r="X51" s="1">
        <v>4</v>
      </c>
      <c r="Y51" s="1">
        <v>52</v>
      </c>
      <c r="Z51" s="28">
        <v>0</v>
      </c>
      <c r="AA51" s="26">
        <v>0</v>
      </c>
    </row>
    <row r="52" spans="1:27" ht="48">
      <c r="A52">
        <v>53000053</v>
      </c>
      <c r="B52" s="8" t="s">
        <v>81</v>
      </c>
      <c r="C52" s="1" t="s">
        <v>276</v>
      </c>
      <c r="D52" s="26" t="s">
        <v>648</v>
      </c>
      <c r="E52" s="1">
        <v>3</v>
      </c>
      <c r="F52">
        <v>201</v>
      </c>
      <c r="G52" s="1">
        <v>2</v>
      </c>
      <c r="H52" s="1">
        <f t="shared" si="5"/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2">
        <f t="shared" si="4"/>
        <v>-3</v>
      </c>
      <c r="Q52" s="1">
        <v>0</v>
      </c>
      <c r="R52" s="1" t="s">
        <v>53</v>
      </c>
      <c r="S52" s="1">
        <v>2000</v>
      </c>
      <c r="T52" s="11" t="s">
        <v>614</v>
      </c>
      <c r="U52" s="1" t="s">
        <v>387</v>
      </c>
      <c r="V52" s="1" t="s">
        <v>82</v>
      </c>
      <c r="W52" s="1"/>
      <c r="X52" s="1">
        <v>4</v>
      </c>
      <c r="Y52" s="1">
        <v>53</v>
      </c>
      <c r="Z52" s="28">
        <v>0</v>
      </c>
      <c r="AA52" s="26">
        <v>0</v>
      </c>
    </row>
    <row r="53" spans="1:27" ht="60">
      <c r="A53">
        <v>53000054</v>
      </c>
      <c r="B53" s="8" t="s">
        <v>83</v>
      </c>
      <c r="C53" s="1" t="s">
        <v>217</v>
      </c>
      <c r="D53" s="26" t="s">
        <v>657</v>
      </c>
      <c r="E53" s="1">
        <v>3</v>
      </c>
      <c r="F53">
        <v>200</v>
      </c>
      <c r="G53" s="1">
        <v>0</v>
      </c>
      <c r="H53" s="1">
        <f t="shared" si="5"/>
        <v>6</v>
      </c>
      <c r="I53" s="1">
        <v>3</v>
      </c>
      <c r="J53" s="1">
        <v>70</v>
      </c>
      <c r="K53" s="1">
        <v>0</v>
      </c>
      <c r="L53" s="1">
        <v>2</v>
      </c>
      <c r="M53" s="1">
        <v>0</v>
      </c>
      <c r="N53" s="1">
        <v>30</v>
      </c>
      <c r="O53" s="1">
        <v>2</v>
      </c>
      <c r="P53" s="42">
        <f t="shared" si="4"/>
        <v>-14.5</v>
      </c>
      <c r="Q53" s="1">
        <v>0</v>
      </c>
      <c r="R53" s="1" t="s">
        <v>6</v>
      </c>
      <c r="S53" s="1">
        <v>1670</v>
      </c>
      <c r="T53" s="11" t="s">
        <v>634</v>
      </c>
      <c r="U53" s="7" t="s">
        <v>452</v>
      </c>
      <c r="V53" s="1" t="s">
        <v>84</v>
      </c>
      <c r="W53" s="1"/>
      <c r="X53" s="1">
        <v>4</v>
      </c>
      <c r="Y53" s="1">
        <v>54</v>
      </c>
      <c r="Z53" s="28">
        <v>0</v>
      </c>
      <c r="AA53" s="26">
        <v>0</v>
      </c>
    </row>
    <row r="54" spans="1:27" ht="24">
      <c r="A54">
        <v>53000055</v>
      </c>
      <c r="B54" s="8" t="s">
        <v>85</v>
      </c>
      <c r="C54" s="1" t="s">
        <v>277</v>
      </c>
      <c r="D54" s="26" t="s">
        <v>656</v>
      </c>
      <c r="E54" s="1">
        <v>3</v>
      </c>
      <c r="F54">
        <v>202</v>
      </c>
      <c r="G54" s="1">
        <v>5</v>
      </c>
      <c r="H54" s="1">
        <f t="shared" si="5"/>
        <v>6</v>
      </c>
      <c r="I54" s="1">
        <v>3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1</v>
      </c>
      <c r="P54" s="42">
        <f t="shared" si="4"/>
        <v>51</v>
      </c>
      <c r="Q54" s="1">
        <v>0</v>
      </c>
      <c r="R54" s="1" t="s">
        <v>1</v>
      </c>
      <c r="S54" s="1">
        <v>3000</v>
      </c>
      <c r="T54" s="11" t="s">
        <v>534</v>
      </c>
      <c r="U54" s="1" t="s">
        <v>535</v>
      </c>
      <c r="V54" s="1" t="s">
        <v>2</v>
      </c>
      <c r="W54" s="1"/>
      <c r="X54" s="1">
        <v>4</v>
      </c>
      <c r="Y54" s="1">
        <v>55</v>
      </c>
      <c r="Z54" s="28">
        <v>0</v>
      </c>
      <c r="AA54" s="26">
        <v>0</v>
      </c>
    </row>
    <row r="55" spans="1:27" ht="48">
      <c r="A55">
        <v>53000056</v>
      </c>
      <c r="B55" s="8" t="s">
        <v>86</v>
      </c>
      <c r="C55" s="1" t="s">
        <v>278</v>
      </c>
      <c r="D55" s="26" t="s">
        <v>656</v>
      </c>
      <c r="E55" s="1">
        <v>3</v>
      </c>
      <c r="F55">
        <v>202</v>
      </c>
      <c r="G55" s="1">
        <v>0</v>
      </c>
      <c r="H55" s="1">
        <f t="shared" si="5"/>
        <v>6</v>
      </c>
      <c r="I55" s="1">
        <v>3</v>
      </c>
      <c r="J55" s="1">
        <v>0</v>
      </c>
      <c r="K55" s="1">
        <v>0</v>
      </c>
      <c r="L55" s="1">
        <v>0</v>
      </c>
      <c r="M55" s="1">
        <v>3</v>
      </c>
      <c r="N55" s="1">
        <v>0</v>
      </c>
      <c r="O55" s="1">
        <v>0</v>
      </c>
      <c r="P55" s="42">
        <f t="shared" si="4"/>
        <v>-62.5</v>
      </c>
      <c r="Q55" s="1">
        <v>0</v>
      </c>
      <c r="R55" s="1" t="s">
        <v>33</v>
      </c>
      <c r="S55" s="1">
        <v>750</v>
      </c>
      <c r="T55" s="11" t="s">
        <v>524</v>
      </c>
      <c r="U55" s="1" t="s">
        <v>431</v>
      </c>
      <c r="V55" s="1" t="s">
        <v>87</v>
      </c>
      <c r="W55" s="1"/>
      <c r="X55" s="1">
        <v>4</v>
      </c>
      <c r="Y55" s="1">
        <v>56</v>
      </c>
      <c r="Z55" s="28">
        <v>0</v>
      </c>
      <c r="AA55" s="26">
        <v>0</v>
      </c>
    </row>
    <row r="56" spans="1:27" ht="36">
      <c r="A56">
        <v>53000057</v>
      </c>
      <c r="B56" s="8" t="s">
        <v>88</v>
      </c>
      <c r="C56" s="7" t="s">
        <v>336</v>
      </c>
      <c r="D56" s="26" t="s">
        <v>656</v>
      </c>
      <c r="E56" s="1">
        <v>2</v>
      </c>
      <c r="F56">
        <v>202</v>
      </c>
      <c r="G56" s="1">
        <v>6</v>
      </c>
      <c r="H56" s="1">
        <f t="shared" si="5"/>
        <v>6</v>
      </c>
      <c r="I56" s="1">
        <v>2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2">
        <f t="shared" si="4"/>
        <v>-25</v>
      </c>
      <c r="Q56" s="1">
        <v>3</v>
      </c>
      <c r="R56" s="1" t="s">
        <v>536</v>
      </c>
      <c r="S56" s="38">
        <v>1500</v>
      </c>
      <c r="T56" s="11" t="s">
        <v>538</v>
      </c>
      <c r="U56" s="1" t="s">
        <v>537</v>
      </c>
      <c r="V56" s="1" t="s">
        <v>2</v>
      </c>
      <c r="W56" s="1"/>
      <c r="X56" s="1">
        <v>4</v>
      </c>
      <c r="Y56" s="1">
        <v>57</v>
      </c>
      <c r="Z56" s="28">
        <v>0</v>
      </c>
      <c r="AA56" s="26">
        <v>0</v>
      </c>
    </row>
    <row r="57" spans="1:27" ht="24">
      <c r="A57">
        <v>53000058</v>
      </c>
      <c r="B57" s="8" t="s">
        <v>89</v>
      </c>
      <c r="C57" s="1" t="s">
        <v>279</v>
      </c>
      <c r="D57" s="26" t="s">
        <v>651</v>
      </c>
      <c r="E57" s="1">
        <v>1</v>
      </c>
      <c r="F57">
        <v>200</v>
      </c>
      <c r="G57" s="1">
        <v>0</v>
      </c>
      <c r="H57" s="1">
        <f t="shared" si="5"/>
        <v>6</v>
      </c>
      <c r="I57" s="1">
        <v>1</v>
      </c>
      <c r="J57" s="1">
        <v>0</v>
      </c>
      <c r="K57" s="1">
        <v>0</v>
      </c>
      <c r="L57" s="1">
        <v>10</v>
      </c>
      <c r="M57" s="1">
        <v>0</v>
      </c>
      <c r="N57" s="1">
        <v>0</v>
      </c>
      <c r="O57" s="1">
        <v>0</v>
      </c>
      <c r="P57" s="42">
        <f t="shared" si="4"/>
        <v>-10</v>
      </c>
      <c r="Q57" s="1">
        <v>-3</v>
      </c>
      <c r="R57" s="1" t="s">
        <v>6</v>
      </c>
      <c r="S57" s="1">
        <v>1800</v>
      </c>
      <c r="T57" s="11" t="s">
        <v>635</v>
      </c>
      <c r="U57" s="7" t="s">
        <v>388</v>
      </c>
      <c r="V57" s="1" t="s">
        <v>90</v>
      </c>
      <c r="W57" s="1"/>
      <c r="X57" s="1">
        <v>4</v>
      </c>
      <c r="Y57" s="1">
        <v>58</v>
      </c>
      <c r="Z57" s="28">
        <v>0</v>
      </c>
      <c r="AA57" s="26">
        <v>0</v>
      </c>
    </row>
    <row r="58" spans="1:27" ht="36">
      <c r="A58">
        <v>53000059</v>
      </c>
      <c r="B58" s="8" t="s">
        <v>91</v>
      </c>
      <c r="C58" s="1" t="s">
        <v>280</v>
      </c>
      <c r="D58" s="26" t="s">
        <v>655</v>
      </c>
      <c r="E58" s="1">
        <v>2</v>
      </c>
      <c r="F58">
        <v>202</v>
      </c>
      <c r="G58" s="1">
        <v>0</v>
      </c>
      <c r="H58" s="1">
        <f t="shared" si="5"/>
        <v>6</v>
      </c>
      <c r="I58" s="1">
        <v>2</v>
      </c>
      <c r="J58" s="1">
        <v>0</v>
      </c>
      <c r="K58" s="1">
        <v>0</v>
      </c>
      <c r="L58" s="1">
        <v>0</v>
      </c>
      <c r="M58" s="1">
        <v>12</v>
      </c>
      <c r="N58" s="1">
        <v>0</v>
      </c>
      <c r="O58" s="1">
        <v>-2</v>
      </c>
      <c r="P58" s="42">
        <f t="shared" si="4"/>
        <v>-74</v>
      </c>
      <c r="Q58" s="1">
        <v>3</v>
      </c>
      <c r="R58" s="7" t="s">
        <v>340</v>
      </c>
      <c r="S58" s="1">
        <v>560</v>
      </c>
      <c r="T58" s="11" t="s">
        <v>603</v>
      </c>
      <c r="U58" s="7" t="s">
        <v>448</v>
      </c>
      <c r="V58" s="1" t="s">
        <v>92</v>
      </c>
      <c r="W58" s="1"/>
      <c r="X58" s="1">
        <v>4</v>
      </c>
      <c r="Y58" s="1">
        <v>59</v>
      </c>
      <c r="Z58" s="28">
        <v>0</v>
      </c>
      <c r="AA58" s="26">
        <v>0</v>
      </c>
    </row>
    <row r="59" spans="1:27" ht="48">
      <c r="A59">
        <v>53000060</v>
      </c>
      <c r="B59" s="8" t="s">
        <v>93</v>
      </c>
      <c r="C59" s="1" t="s">
        <v>281</v>
      </c>
      <c r="D59" s="26" t="s">
        <v>655</v>
      </c>
      <c r="E59" s="1">
        <v>1</v>
      </c>
      <c r="F59">
        <v>202</v>
      </c>
      <c r="G59" s="1">
        <v>0</v>
      </c>
      <c r="H59" s="1">
        <f t="shared" si="5"/>
        <v>6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30</v>
      </c>
      <c r="O59" s="1">
        <v>-3</v>
      </c>
      <c r="P59" s="42">
        <f t="shared" si="4"/>
        <v>-77</v>
      </c>
      <c r="Q59" s="1">
        <v>3</v>
      </c>
      <c r="R59" s="1" t="s">
        <v>19</v>
      </c>
      <c r="S59" s="1">
        <v>520</v>
      </c>
      <c r="T59" s="11" t="s">
        <v>512</v>
      </c>
      <c r="U59" s="1" t="s">
        <v>509</v>
      </c>
      <c r="V59" s="1" t="s">
        <v>92</v>
      </c>
      <c r="W59" s="1"/>
      <c r="X59" s="1">
        <v>4</v>
      </c>
      <c r="Y59" s="1">
        <v>60</v>
      </c>
      <c r="Z59" s="28">
        <v>0</v>
      </c>
      <c r="AA59" s="26">
        <v>0</v>
      </c>
    </row>
    <row r="60" spans="1:27" ht="60">
      <c r="A60">
        <v>53000061</v>
      </c>
      <c r="B60" s="8" t="s">
        <v>94</v>
      </c>
      <c r="C60" s="1" t="s">
        <v>282</v>
      </c>
      <c r="D60" s="26" t="s">
        <v>658</v>
      </c>
      <c r="E60" s="1">
        <v>3</v>
      </c>
      <c r="F60">
        <v>201</v>
      </c>
      <c r="G60" s="1">
        <v>5</v>
      </c>
      <c r="H60" s="1">
        <f t="shared" si="5"/>
        <v>6</v>
      </c>
      <c r="I60" s="1">
        <v>3</v>
      </c>
      <c r="J60" s="1">
        <v>0</v>
      </c>
      <c r="K60" s="1">
        <v>50</v>
      </c>
      <c r="L60" s="1">
        <v>0</v>
      </c>
      <c r="M60" s="1">
        <v>0</v>
      </c>
      <c r="N60" s="1">
        <v>0</v>
      </c>
      <c r="O60" s="1">
        <v>-3</v>
      </c>
      <c r="P60" s="42">
        <f t="shared" si="4"/>
        <v>47</v>
      </c>
      <c r="Q60" s="1">
        <v>0</v>
      </c>
      <c r="R60" s="1" t="s">
        <v>95</v>
      </c>
      <c r="S60" s="1">
        <v>3000</v>
      </c>
      <c r="T60" s="11" t="s">
        <v>615</v>
      </c>
      <c r="U60" s="7" t="s">
        <v>439</v>
      </c>
      <c r="V60" s="1" t="s">
        <v>20</v>
      </c>
      <c r="W60" s="1"/>
      <c r="X60" s="1">
        <v>4</v>
      </c>
      <c r="Y60" s="1">
        <v>61</v>
      </c>
      <c r="Z60" s="28">
        <v>0</v>
      </c>
      <c r="AA60" s="26">
        <v>0</v>
      </c>
    </row>
    <row r="61" spans="1:27" ht="24">
      <c r="A61">
        <v>53000062</v>
      </c>
      <c r="B61" s="8" t="s">
        <v>96</v>
      </c>
      <c r="C61" s="1" t="s">
        <v>283</v>
      </c>
      <c r="D61" s="26" t="s">
        <v>651</v>
      </c>
      <c r="E61" s="1">
        <v>1</v>
      </c>
      <c r="F61">
        <v>200</v>
      </c>
      <c r="G61" s="1">
        <v>0</v>
      </c>
      <c r="H61" s="1">
        <f t="shared" si="5"/>
        <v>6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-3</v>
      </c>
      <c r="P61" s="42">
        <f t="shared" si="4"/>
        <v>47</v>
      </c>
      <c r="Q61" s="1">
        <v>0</v>
      </c>
      <c r="R61" s="1" t="s">
        <v>6</v>
      </c>
      <c r="S61" s="1">
        <v>3000</v>
      </c>
      <c r="T61" s="11" t="s">
        <v>633</v>
      </c>
      <c r="U61" s="7" t="s">
        <v>389</v>
      </c>
      <c r="V61" s="1" t="s">
        <v>97</v>
      </c>
      <c r="W61" s="1"/>
      <c r="X61" s="1">
        <v>4</v>
      </c>
      <c r="Y61" s="1">
        <v>62</v>
      </c>
      <c r="Z61" s="28">
        <v>0</v>
      </c>
      <c r="AA61" s="26">
        <v>0</v>
      </c>
    </row>
    <row r="62" spans="1:27">
      <c r="A62">
        <v>53000063</v>
      </c>
      <c r="B62" s="8" t="s">
        <v>98</v>
      </c>
      <c r="C62" s="1" t="s">
        <v>284</v>
      </c>
      <c r="D62" s="26" t="s">
        <v>656</v>
      </c>
      <c r="E62" s="1">
        <v>1</v>
      </c>
      <c r="F62">
        <v>202</v>
      </c>
      <c r="G62" s="1">
        <v>0</v>
      </c>
      <c r="H62" s="1">
        <f t="shared" si="5"/>
        <v>6</v>
      </c>
      <c r="I62" s="1">
        <v>1</v>
      </c>
      <c r="J62" s="1">
        <v>0</v>
      </c>
      <c r="K62" s="1">
        <v>0</v>
      </c>
      <c r="L62" s="1">
        <v>0</v>
      </c>
      <c r="M62" s="1">
        <v>2</v>
      </c>
      <c r="N62" s="1">
        <v>0</v>
      </c>
      <c r="O62" s="1">
        <v>3</v>
      </c>
      <c r="P62" s="42">
        <f t="shared" si="4"/>
        <v>-22</v>
      </c>
      <c r="Q62" s="1">
        <v>0</v>
      </c>
      <c r="R62" s="1" t="s">
        <v>1</v>
      </c>
      <c r="S62" s="1">
        <v>1500</v>
      </c>
      <c r="T62" s="11" t="s">
        <v>521</v>
      </c>
      <c r="U62" s="7" t="s">
        <v>440</v>
      </c>
      <c r="V62" s="1" t="s">
        <v>99</v>
      </c>
      <c r="W62" s="1"/>
      <c r="X62" s="1">
        <v>4</v>
      </c>
      <c r="Y62" s="1">
        <v>63</v>
      </c>
      <c r="Z62" s="28">
        <v>0</v>
      </c>
      <c r="AA62" s="26">
        <v>0</v>
      </c>
    </row>
    <row r="63" spans="1:27" ht="24">
      <c r="A63">
        <v>53000064</v>
      </c>
      <c r="B63" s="8" t="s">
        <v>100</v>
      </c>
      <c r="C63" s="1" t="s">
        <v>285</v>
      </c>
      <c r="D63" s="26" t="s">
        <v>656</v>
      </c>
      <c r="E63" s="1">
        <v>2</v>
      </c>
      <c r="F63">
        <v>202</v>
      </c>
      <c r="G63" s="1">
        <v>0</v>
      </c>
      <c r="H63" s="1">
        <f t="shared" si="5"/>
        <v>6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</v>
      </c>
      <c r="P63" s="42">
        <f t="shared" si="4"/>
        <v>-23</v>
      </c>
      <c r="Q63" s="1">
        <v>0</v>
      </c>
      <c r="R63" s="1" t="s">
        <v>1</v>
      </c>
      <c r="S63" s="1">
        <v>1500</v>
      </c>
      <c r="T63" s="11" t="s">
        <v>577</v>
      </c>
      <c r="U63" s="1" t="s">
        <v>517</v>
      </c>
      <c r="V63" s="1" t="s">
        <v>101</v>
      </c>
      <c r="W63" s="1"/>
      <c r="X63" s="1">
        <v>4</v>
      </c>
      <c r="Y63" s="1">
        <v>64</v>
      </c>
      <c r="Z63" s="28">
        <v>0</v>
      </c>
      <c r="AA63" s="26">
        <v>0</v>
      </c>
    </row>
    <row r="64" spans="1:27" ht="48">
      <c r="A64">
        <v>53000065</v>
      </c>
      <c r="B64" s="9" t="s">
        <v>218</v>
      </c>
      <c r="C64" s="1" t="s">
        <v>219</v>
      </c>
      <c r="D64" s="26" t="s">
        <v>648</v>
      </c>
      <c r="E64" s="1">
        <v>6</v>
      </c>
      <c r="F64">
        <v>201</v>
      </c>
      <c r="G64" s="1">
        <v>5</v>
      </c>
      <c r="H64" s="1">
        <f t="shared" si="5"/>
        <v>6</v>
      </c>
      <c r="I64" s="1">
        <v>6</v>
      </c>
      <c r="J64" s="1">
        <v>200</v>
      </c>
      <c r="K64" s="1">
        <v>0</v>
      </c>
      <c r="L64" s="1">
        <v>0</v>
      </c>
      <c r="M64" s="1">
        <v>0</v>
      </c>
      <c r="N64" s="1">
        <v>0</v>
      </c>
      <c r="O64" s="1">
        <v>3</v>
      </c>
      <c r="P64" s="42">
        <f t="shared" si="4"/>
        <v>153</v>
      </c>
      <c r="Q64" s="1">
        <v>0</v>
      </c>
      <c r="R64" s="1" t="s">
        <v>53</v>
      </c>
      <c r="S64" s="1">
        <v>5000</v>
      </c>
      <c r="T64" s="11" t="s">
        <v>618</v>
      </c>
      <c r="U64" s="1" t="s">
        <v>540</v>
      </c>
      <c r="V64" s="1" t="s">
        <v>102</v>
      </c>
      <c r="W64" s="1"/>
      <c r="X64" s="1">
        <v>4</v>
      </c>
      <c r="Y64" s="1">
        <v>65</v>
      </c>
      <c r="Z64" s="28">
        <v>0</v>
      </c>
      <c r="AA64" s="26">
        <v>0</v>
      </c>
    </row>
    <row r="65" spans="1:27" ht="24">
      <c r="A65">
        <v>53000066</v>
      </c>
      <c r="B65" s="8" t="s">
        <v>103</v>
      </c>
      <c r="C65" s="1" t="s">
        <v>286</v>
      </c>
      <c r="D65" s="26" t="s">
        <v>653</v>
      </c>
      <c r="E65" s="1">
        <v>2</v>
      </c>
      <c r="F65">
        <v>202</v>
      </c>
      <c r="G65" s="1">
        <v>0</v>
      </c>
      <c r="H65" s="1">
        <f t="shared" si="5"/>
        <v>6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60</v>
      </c>
      <c r="O65" s="1">
        <v>0</v>
      </c>
      <c r="P65" s="42">
        <f t="shared" si="4"/>
        <v>-15</v>
      </c>
      <c r="Q65" s="1">
        <v>12</v>
      </c>
      <c r="R65" s="1" t="s">
        <v>33</v>
      </c>
      <c r="S65" s="1">
        <v>1700</v>
      </c>
      <c r="T65" s="11" t="s">
        <v>624</v>
      </c>
      <c r="U65" s="1" t="s">
        <v>596</v>
      </c>
      <c r="V65" s="1" t="s">
        <v>4</v>
      </c>
      <c r="W65" s="1"/>
      <c r="X65" s="1">
        <v>4</v>
      </c>
      <c r="Y65" s="1">
        <v>66</v>
      </c>
      <c r="Z65" s="28">
        <v>0</v>
      </c>
      <c r="AA65" s="26">
        <v>0</v>
      </c>
    </row>
    <row r="66" spans="1:27">
      <c r="A66">
        <v>53000067</v>
      </c>
      <c r="B66" s="9" t="s">
        <v>220</v>
      </c>
      <c r="C66" s="1" t="s">
        <v>287</v>
      </c>
      <c r="D66" s="26" t="s">
        <v>657</v>
      </c>
      <c r="E66" s="1">
        <v>3</v>
      </c>
      <c r="F66">
        <v>200</v>
      </c>
      <c r="G66" s="1">
        <v>0</v>
      </c>
      <c r="H66" s="1">
        <f t="shared" si="5"/>
        <v>6</v>
      </c>
      <c r="I66" s="1">
        <v>3</v>
      </c>
      <c r="J66" s="1">
        <v>50</v>
      </c>
      <c r="K66" s="1">
        <v>0</v>
      </c>
      <c r="L66" s="1">
        <v>3</v>
      </c>
      <c r="M66" s="1">
        <v>0</v>
      </c>
      <c r="N66" s="1">
        <v>0</v>
      </c>
      <c r="O66" s="1">
        <v>1</v>
      </c>
      <c r="P66" s="42">
        <f t="shared" si="4"/>
        <v>-9</v>
      </c>
      <c r="Q66" s="1">
        <v>0</v>
      </c>
      <c r="R66" s="1" t="s">
        <v>6</v>
      </c>
      <c r="S66" s="1">
        <v>1800</v>
      </c>
      <c r="T66" s="11" t="s">
        <v>542</v>
      </c>
      <c r="U66" s="7" t="s">
        <v>541</v>
      </c>
      <c r="V66" s="1" t="s">
        <v>104</v>
      </c>
      <c r="W66" s="1"/>
      <c r="X66" s="1">
        <v>4</v>
      </c>
      <c r="Y66" s="1">
        <v>67</v>
      </c>
      <c r="Z66" s="28">
        <v>0</v>
      </c>
      <c r="AA66" s="26">
        <v>0</v>
      </c>
    </row>
    <row r="67" spans="1:27" ht="72">
      <c r="A67">
        <v>53000068</v>
      </c>
      <c r="B67" s="8" t="s">
        <v>105</v>
      </c>
      <c r="C67" s="1" t="s">
        <v>288</v>
      </c>
      <c r="D67" s="26" t="s">
        <v>659</v>
      </c>
      <c r="E67" s="1">
        <v>2</v>
      </c>
      <c r="F67">
        <v>201</v>
      </c>
      <c r="G67" s="1">
        <v>0</v>
      </c>
      <c r="H67" s="1">
        <f t="shared" si="5"/>
        <v>6</v>
      </c>
      <c r="I67" s="1">
        <v>2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0</v>
      </c>
      <c r="P67" s="42">
        <f t="shared" ref="P67:P98" si="6">(S67-2000)/20+O67</f>
        <v>-40</v>
      </c>
      <c r="Q67" s="1">
        <v>40</v>
      </c>
      <c r="R67" s="7" t="s">
        <v>349</v>
      </c>
      <c r="S67" s="1">
        <v>1200</v>
      </c>
      <c r="T67" s="11" t="s">
        <v>680</v>
      </c>
      <c r="U67" s="7" t="s">
        <v>518</v>
      </c>
      <c r="V67" s="1" t="s">
        <v>106</v>
      </c>
      <c r="W67" s="1" t="s">
        <v>106</v>
      </c>
      <c r="X67" s="1">
        <v>4</v>
      </c>
      <c r="Y67" s="1">
        <v>68</v>
      </c>
      <c r="Z67" s="28">
        <v>0</v>
      </c>
      <c r="AA67" s="26">
        <v>0</v>
      </c>
    </row>
    <row r="68" spans="1:27" ht="24">
      <c r="A68">
        <v>53000069</v>
      </c>
      <c r="B68" s="8" t="s">
        <v>107</v>
      </c>
      <c r="C68" s="1" t="s">
        <v>222</v>
      </c>
      <c r="D68" s="26" t="s">
        <v>651</v>
      </c>
      <c r="E68" s="1">
        <v>4</v>
      </c>
      <c r="F68">
        <v>200</v>
      </c>
      <c r="G68" s="1">
        <v>0</v>
      </c>
      <c r="H68" s="1">
        <f t="shared" si="5"/>
        <v>2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</v>
      </c>
      <c r="P68" s="42">
        <f t="shared" si="6"/>
        <v>3</v>
      </c>
      <c r="Q68" s="1">
        <v>0</v>
      </c>
      <c r="R68" s="1" t="s">
        <v>6</v>
      </c>
      <c r="S68" s="1">
        <v>2000</v>
      </c>
      <c r="T68" s="11" t="s">
        <v>628</v>
      </c>
      <c r="U68" s="7" t="s">
        <v>390</v>
      </c>
      <c r="V68" s="1" t="s">
        <v>108</v>
      </c>
      <c r="W68" s="1"/>
      <c r="X68" s="1">
        <v>4</v>
      </c>
      <c r="Y68" s="1">
        <v>69</v>
      </c>
      <c r="Z68" s="28">
        <v>0</v>
      </c>
      <c r="AA68" s="26">
        <v>0</v>
      </c>
    </row>
    <row r="69" spans="1:27">
      <c r="A69">
        <v>53000070</v>
      </c>
      <c r="B69" s="8" t="s">
        <v>109</v>
      </c>
      <c r="C69" s="1" t="s">
        <v>224</v>
      </c>
      <c r="D69" s="26" t="s">
        <v>651</v>
      </c>
      <c r="E69" s="1">
        <v>1</v>
      </c>
      <c r="F69">
        <v>200</v>
      </c>
      <c r="G69" s="1">
        <v>0</v>
      </c>
      <c r="H69" s="1">
        <f t="shared" ref="H69:H100" si="7">IF(AND(P69&gt;=13,P69&lt;=16),5,IF(AND(P69&gt;=9,P69&lt;=12),4,IF(AND(P69&gt;=5,P69&lt;=8),3,IF(AND(P69&gt;=1,P69&lt;=4),2,IF(AND(P69&gt;=-3,P69&lt;=0),1,IF(AND(P69&gt;=-5,P69&lt;=-4),0,6))))))</f>
        <v>6</v>
      </c>
      <c r="I69" s="1">
        <v>1</v>
      </c>
      <c r="J69" s="1">
        <v>0</v>
      </c>
      <c r="K69" s="1">
        <v>0</v>
      </c>
      <c r="L69" s="1">
        <v>0</v>
      </c>
      <c r="M69" s="1">
        <v>60</v>
      </c>
      <c r="N69" s="1">
        <v>0</v>
      </c>
      <c r="O69" s="1">
        <v>-1</v>
      </c>
      <c r="P69" s="42">
        <f t="shared" si="6"/>
        <v>-11</v>
      </c>
      <c r="Q69" s="1">
        <v>0</v>
      </c>
      <c r="R69" s="1" t="s">
        <v>6</v>
      </c>
      <c r="S69" s="1">
        <v>1800</v>
      </c>
      <c r="T69" s="11"/>
      <c r="U69" s="7" t="s">
        <v>428</v>
      </c>
      <c r="V69" s="1" t="s">
        <v>110</v>
      </c>
      <c r="W69" s="1"/>
      <c r="X69" s="1">
        <v>4</v>
      </c>
      <c r="Y69" s="1">
        <v>70</v>
      </c>
      <c r="Z69" s="28">
        <v>0</v>
      </c>
      <c r="AA69" s="26">
        <v>0</v>
      </c>
    </row>
    <row r="70" spans="1:27" ht="84">
      <c r="A70">
        <v>53000071</v>
      </c>
      <c r="B70" s="8" t="s">
        <v>111</v>
      </c>
      <c r="C70" s="1" t="s">
        <v>221</v>
      </c>
      <c r="D70" s="26" t="s">
        <v>654</v>
      </c>
      <c r="E70" s="1">
        <v>5</v>
      </c>
      <c r="F70">
        <v>201</v>
      </c>
      <c r="G70" s="1">
        <v>4</v>
      </c>
      <c r="H70" s="1">
        <f t="shared" si="7"/>
        <v>2</v>
      </c>
      <c r="I70" s="1">
        <v>5</v>
      </c>
      <c r="J70" s="1">
        <v>0</v>
      </c>
      <c r="K70" s="1">
        <v>0</v>
      </c>
      <c r="L70" s="1">
        <v>0</v>
      </c>
      <c r="M70" s="1">
        <v>0</v>
      </c>
      <c r="N70" s="1">
        <v>50</v>
      </c>
      <c r="O70" s="1">
        <v>2</v>
      </c>
      <c r="P70" s="42">
        <f t="shared" si="6"/>
        <v>2</v>
      </c>
      <c r="Q70" s="1">
        <v>12</v>
      </c>
      <c r="R70" s="7" t="s">
        <v>347</v>
      </c>
      <c r="S70" s="1">
        <v>2000</v>
      </c>
      <c r="T70" s="11" t="s">
        <v>681</v>
      </c>
      <c r="U70" s="7" t="s">
        <v>352</v>
      </c>
      <c r="V70" s="1" t="s">
        <v>112</v>
      </c>
      <c r="W70" s="1" t="s">
        <v>112</v>
      </c>
      <c r="X70" s="1">
        <v>4</v>
      </c>
      <c r="Y70" s="1">
        <v>71</v>
      </c>
      <c r="Z70" s="28">
        <v>0</v>
      </c>
      <c r="AA70" s="26">
        <v>0</v>
      </c>
    </row>
    <row r="71" spans="1:27" ht="60">
      <c r="A71">
        <v>53000072</v>
      </c>
      <c r="B71" s="8" t="s">
        <v>113</v>
      </c>
      <c r="C71" s="1" t="s">
        <v>289</v>
      </c>
      <c r="D71" s="26" t="s">
        <v>651</v>
      </c>
      <c r="E71" s="1">
        <v>2</v>
      </c>
      <c r="F71">
        <v>200</v>
      </c>
      <c r="G71" s="1">
        <v>0</v>
      </c>
      <c r="H71" s="1">
        <f t="shared" si="7"/>
        <v>6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30</v>
      </c>
      <c r="O71" s="1">
        <v>2</v>
      </c>
      <c r="P71" s="42">
        <f t="shared" si="6"/>
        <v>102</v>
      </c>
      <c r="Q71" s="1">
        <v>0</v>
      </c>
      <c r="R71" s="1" t="s">
        <v>6</v>
      </c>
      <c r="S71" s="1">
        <v>4000</v>
      </c>
      <c r="T71" s="11" t="s">
        <v>629</v>
      </c>
      <c r="U71" s="1" t="s">
        <v>481</v>
      </c>
      <c r="V71" s="1" t="s">
        <v>114</v>
      </c>
      <c r="W71" s="1"/>
      <c r="X71" s="1">
        <v>4</v>
      </c>
      <c r="Y71" s="1">
        <v>72</v>
      </c>
      <c r="Z71" s="28">
        <v>0</v>
      </c>
      <c r="AA71" s="26">
        <v>0</v>
      </c>
    </row>
    <row r="72" spans="1:27" ht="48">
      <c r="A72">
        <v>53000073</v>
      </c>
      <c r="B72" s="8" t="s">
        <v>115</v>
      </c>
      <c r="C72" s="1" t="s">
        <v>290</v>
      </c>
      <c r="D72" s="26" t="s">
        <v>651</v>
      </c>
      <c r="E72" s="1">
        <v>3</v>
      </c>
      <c r="F72">
        <v>201</v>
      </c>
      <c r="G72" s="1">
        <v>5</v>
      </c>
      <c r="H72" s="1">
        <f t="shared" si="7"/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3</v>
      </c>
      <c r="P72" s="42">
        <f t="shared" si="6"/>
        <v>-2</v>
      </c>
      <c r="Q72" s="1">
        <v>0</v>
      </c>
      <c r="R72" s="1" t="s">
        <v>53</v>
      </c>
      <c r="S72" s="1">
        <v>1900</v>
      </c>
      <c r="T72" s="11" t="s">
        <v>632</v>
      </c>
      <c r="U72" s="7" t="s">
        <v>391</v>
      </c>
      <c r="V72" s="1" t="s">
        <v>116</v>
      </c>
      <c r="W72" s="1"/>
      <c r="X72" s="1">
        <v>4</v>
      </c>
      <c r="Y72" s="1">
        <v>73</v>
      </c>
      <c r="Z72" s="28">
        <v>0</v>
      </c>
      <c r="AA72" s="26">
        <v>0</v>
      </c>
    </row>
    <row r="73" spans="1:27" ht="36">
      <c r="A73">
        <v>53000074</v>
      </c>
      <c r="B73" s="8" t="s">
        <v>117</v>
      </c>
      <c r="C73" s="7" t="s">
        <v>335</v>
      </c>
      <c r="D73" s="26" t="s">
        <v>652</v>
      </c>
      <c r="E73" s="1">
        <v>4</v>
      </c>
      <c r="F73">
        <v>200</v>
      </c>
      <c r="G73" s="1">
        <v>6</v>
      </c>
      <c r="H73" s="1">
        <f t="shared" si="7"/>
        <v>3</v>
      </c>
      <c r="I73" s="1">
        <v>4</v>
      </c>
      <c r="J73" s="1">
        <v>0</v>
      </c>
      <c r="K73" s="1">
        <v>0</v>
      </c>
      <c r="L73" s="1">
        <v>0</v>
      </c>
      <c r="M73" s="1">
        <v>0</v>
      </c>
      <c r="N73" s="1">
        <v>60</v>
      </c>
      <c r="O73" s="1">
        <v>0</v>
      </c>
      <c r="P73" s="42">
        <f t="shared" si="6"/>
        <v>5</v>
      </c>
      <c r="Q73" s="1">
        <v>1</v>
      </c>
      <c r="R73" s="1" t="s">
        <v>6</v>
      </c>
      <c r="S73" s="1">
        <v>2100</v>
      </c>
      <c r="T73" s="11" t="s">
        <v>434</v>
      </c>
      <c r="U73" s="7" t="s">
        <v>423</v>
      </c>
      <c r="V73" s="1" t="s">
        <v>118</v>
      </c>
      <c r="W73" s="1"/>
      <c r="X73" s="1">
        <v>4</v>
      </c>
      <c r="Y73" s="1">
        <v>74</v>
      </c>
      <c r="Z73" s="28">
        <v>0</v>
      </c>
      <c r="AA73" s="26">
        <v>0</v>
      </c>
    </row>
    <row r="74" spans="1:27" ht="132">
      <c r="A74">
        <v>53000075</v>
      </c>
      <c r="B74" s="8" t="s">
        <v>119</v>
      </c>
      <c r="C74" s="1" t="s">
        <v>291</v>
      </c>
      <c r="D74" s="26" t="s">
        <v>651</v>
      </c>
      <c r="E74" s="1">
        <v>4</v>
      </c>
      <c r="F74">
        <v>200</v>
      </c>
      <c r="G74" s="1">
        <v>0</v>
      </c>
      <c r="H74" s="1">
        <f t="shared" si="7"/>
        <v>6</v>
      </c>
      <c r="I74" s="1">
        <v>4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-3</v>
      </c>
      <c r="P74" s="42">
        <f t="shared" si="6"/>
        <v>77</v>
      </c>
      <c r="Q74" s="1">
        <v>0</v>
      </c>
      <c r="R74" s="1" t="s">
        <v>6</v>
      </c>
      <c r="S74" s="1">
        <v>3600</v>
      </c>
      <c r="T74" s="11" t="s">
        <v>630</v>
      </c>
      <c r="U74" s="7" t="s">
        <v>392</v>
      </c>
      <c r="V74" s="1" t="s">
        <v>120</v>
      </c>
      <c r="W74" s="1"/>
      <c r="X74" s="1">
        <v>4</v>
      </c>
      <c r="Y74" s="1">
        <v>75</v>
      </c>
      <c r="Z74" s="28">
        <v>0</v>
      </c>
      <c r="AA74" s="26">
        <v>0</v>
      </c>
    </row>
    <row r="75" spans="1:27" ht="72">
      <c r="A75">
        <v>53000076</v>
      </c>
      <c r="B75" s="8" t="s">
        <v>121</v>
      </c>
      <c r="C75" s="1" t="s">
        <v>292</v>
      </c>
      <c r="D75" s="26" t="s">
        <v>651</v>
      </c>
      <c r="E75" s="1">
        <v>3</v>
      </c>
      <c r="F75">
        <v>201</v>
      </c>
      <c r="G75" s="1">
        <v>0</v>
      </c>
      <c r="H75" s="1">
        <f t="shared" si="7"/>
        <v>4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0</v>
      </c>
      <c r="P75" s="42">
        <f t="shared" si="6"/>
        <v>10</v>
      </c>
      <c r="Q75" s="1">
        <v>15</v>
      </c>
      <c r="R75" s="7" t="s">
        <v>347</v>
      </c>
      <c r="S75" s="1">
        <v>2200</v>
      </c>
      <c r="T75" s="11" t="s">
        <v>682</v>
      </c>
      <c r="U75" s="7" t="s">
        <v>519</v>
      </c>
      <c r="V75" s="1" t="s">
        <v>122</v>
      </c>
      <c r="W75" s="1" t="s">
        <v>122</v>
      </c>
      <c r="X75" s="1">
        <v>4</v>
      </c>
      <c r="Y75" s="1">
        <v>76</v>
      </c>
      <c r="Z75" s="28">
        <v>0</v>
      </c>
      <c r="AA75" s="26">
        <v>0</v>
      </c>
    </row>
    <row r="76" spans="1:27" ht="48">
      <c r="A76">
        <v>53000077</v>
      </c>
      <c r="B76" s="8" t="s">
        <v>123</v>
      </c>
      <c r="C76" s="1" t="s">
        <v>293</v>
      </c>
      <c r="D76" s="26" t="s">
        <v>651</v>
      </c>
      <c r="E76" s="1">
        <v>4</v>
      </c>
      <c r="F76">
        <v>201</v>
      </c>
      <c r="G76" s="1">
        <v>0</v>
      </c>
      <c r="H76" s="1">
        <f t="shared" si="7"/>
        <v>6</v>
      </c>
      <c r="I76" s="1">
        <v>4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2">
        <f t="shared" si="6"/>
        <v>-40</v>
      </c>
      <c r="Q76" s="1">
        <v>3</v>
      </c>
      <c r="R76" s="1" t="s">
        <v>53</v>
      </c>
      <c r="S76" s="1">
        <v>1200</v>
      </c>
      <c r="T76" s="11" t="s">
        <v>636</v>
      </c>
      <c r="U76" s="7" t="s">
        <v>393</v>
      </c>
      <c r="V76" s="1" t="s">
        <v>9</v>
      </c>
      <c r="W76" s="1"/>
      <c r="X76" s="1">
        <v>4</v>
      </c>
      <c r="Y76" s="1">
        <v>77</v>
      </c>
      <c r="Z76" s="28">
        <v>0</v>
      </c>
      <c r="AA76" s="26">
        <v>0</v>
      </c>
    </row>
    <row r="77" spans="1:27">
      <c r="A77">
        <v>53000078</v>
      </c>
      <c r="B77" s="8" t="s">
        <v>124</v>
      </c>
      <c r="C77" s="1" t="s">
        <v>294</v>
      </c>
      <c r="D77" s="26" t="s">
        <v>656</v>
      </c>
      <c r="E77" s="1">
        <v>1</v>
      </c>
      <c r="F77">
        <v>202</v>
      </c>
      <c r="G77" s="1">
        <v>5</v>
      </c>
      <c r="H77" s="1">
        <f t="shared" si="7"/>
        <v>6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42">
        <f t="shared" si="6"/>
        <v>-50</v>
      </c>
      <c r="Q77" s="1">
        <v>0</v>
      </c>
      <c r="R77" s="1" t="s">
        <v>699</v>
      </c>
      <c r="S77" s="1">
        <v>1000</v>
      </c>
      <c r="T77" s="44" t="s">
        <v>698</v>
      </c>
      <c r="U77" s="7" t="s">
        <v>697</v>
      </c>
      <c r="V77" s="1" t="s">
        <v>102</v>
      </c>
      <c r="W77" s="1"/>
      <c r="X77" s="1">
        <v>4</v>
      </c>
      <c r="Y77" s="1">
        <v>78</v>
      </c>
      <c r="Z77" s="28">
        <v>0</v>
      </c>
      <c r="AA77" s="26">
        <v>0</v>
      </c>
    </row>
    <row r="78" spans="1:27" ht="48">
      <c r="A78">
        <v>53000079</v>
      </c>
      <c r="B78" s="8" t="s">
        <v>125</v>
      </c>
      <c r="C78" s="1" t="s">
        <v>295</v>
      </c>
      <c r="D78" s="26" t="s">
        <v>655</v>
      </c>
      <c r="E78" s="1">
        <v>4</v>
      </c>
      <c r="F78">
        <v>201</v>
      </c>
      <c r="G78" s="1">
        <v>0</v>
      </c>
      <c r="H78" s="1">
        <f t="shared" si="7"/>
        <v>6</v>
      </c>
      <c r="I78" s="1">
        <v>4</v>
      </c>
      <c r="J78" s="1">
        <v>0</v>
      </c>
      <c r="K78" s="1">
        <v>0</v>
      </c>
      <c r="L78" s="1">
        <v>0</v>
      </c>
      <c r="M78" s="1">
        <v>15</v>
      </c>
      <c r="N78" s="1">
        <v>0</v>
      </c>
      <c r="O78" s="1">
        <v>-2</v>
      </c>
      <c r="P78" s="42">
        <f t="shared" si="6"/>
        <v>18</v>
      </c>
      <c r="Q78" s="1">
        <v>15</v>
      </c>
      <c r="R78" s="7" t="s">
        <v>350</v>
      </c>
      <c r="S78" s="1">
        <v>2400</v>
      </c>
      <c r="T78" s="11" t="s">
        <v>683</v>
      </c>
      <c r="U78" s="7" t="s">
        <v>545</v>
      </c>
      <c r="V78" s="1" t="s">
        <v>126</v>
      </c>
      <c r="W78" s="1" t="s">
        <v>126</v>
      </c>
      <c r="X78" s="1">
        <v>4</v>
      </c>
      <c r="Y78" s="1">
        <v>79</v>
      </c>
      <c r="Z78" s="28">
        <v>0</v>
      </c>
      <c r="AA78" s="26">
        <v>0</v>
      </c>
    </row>
    <row r="79" spans="1:27" ht="72">
      <c r="A79">
        <v>53000080</v>
      </c>
      <c r="B79" s="8" t="s">
        <v>128</v>
      </c>
      <c r="C79" s="1" t="s">
        <v>296</v>
      </c>
      <c r="D79" s="26" t="s">
        <v>651</v>
      </c>
      <c r="E79" s="1">
        <v>2</v>
      </c>
      <c r="F79">
        <v>201</v>
      </c>
      <c r="G79" s="1">
        <v>0</v>
      </c>
      <c r="H79" s="1">
        <f t="shared" si="7"/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-1</v>
      </c>
      <c r="P79" s="42">
        <f t="shared" si="6"/>
        <v>-1</v>
      </c>
      <c r="Q79" s="1">
        <v>0</v>
      </c>
      <c r="R79" s="7" t="s">
        <v>345</v>
      </c>
      <c r="S79" s="1">
        <v>2000</v>
      </c>
      <c r="T79" s="11" t="s">
        <v>684</v>
      </c>
      <c r="U79" s="7" t="s">
        <v>394</v>
      </c>
      <c r="V79" s="1" t="s">
        <v>90</v>
      </c>
      <c r="W79" s="1" t="s">
        <v>90</v>
      </c>
      <c r="X79" s="1">
        <v>4</v>
      </c>
      <c r="Y79" s="1">
        <v>80</v>
      </c>
      <c r="Z79" s="28">
        <v>0</v>
      </c>
      <c r="AA79" s="26">
        <v>0</v>
      </c>
    </row>
    <row r="80" spans="1:27" ht="60">
      <c r="A80">
        <v>53000081</v>
      </c>
      <c r="B80" s="8" t="s">
        <v>129</v>
      </c>
      <c r="C80" s="1" t="s">
        <v>297</v>
      </c>
      <c r="D80" s="26" t="s">
        <v>648</v>
      </c>
      <c r="E80" s="1">
        <v>3</v>
      </c>
      <c r="F80">
        <v>201</v>
      </c>
      <c r="G80" s="1">
        <v>0</v>
      </c>
      <c r="H80" s="1">
        <f t="shared" si="7"/>
        <v>6</v>
      </c>
      <c r="I80" s="1">
        <v>3</v>
      </c>
      <c r="J80" s="1">
        <v>60</v>
      </c>
      <c r="K80" s="1">
        <v>0</v>
      </c>
      <c r="L80" s="1">
        <v>0</v>
      </c>
      <c r="M80" s="1">
        <v>0</v>
      </c>
      <c r="N80" s="1">
        <v>0</v>
      </c>
      <c r="O80" s="1">
        <v>-1</v>
      </c>
      <c r="P80" s="42">
        <f t="shared" si="6"/>
        <v>-11</v>
      </c>
      <c r="Q80" s="1">
        <v>10</v>
      </c>
      <c r="R80" s="7" t="s">
        <v>348</v>
      </c>
      <c r="S80" s="1">
        <v>1800</v>
      </c>
      <c r="T80" s="11" t="s">
        <v>685</v>
      </c>
      <c r="U80" s="7" t="s">
        <v>400</v>
      </c>
      <c r="V80" s="1" t="s">
        <v>57</v>
      </c>
      <c r="W80" s="1" t="s">
        <v>57</v>
      </c>
      <c r="X80" s="1">
        <v>4</v>
      </c>
      <c r="Y80" s="1">
        <v>81</v>
      </c>
      <c r="Z80" s="28">
        <v>0</v>
      </c>
      <c r="AA80" s="26">
        <v>0</v>
      </c>
    </row>
    <row r="81" spans="1:27" ht="24">
      <c r="A81">
        <v>53000082</v>
      </c>
      <c r="B81" s="8" t="s">
        <v>130</v>
      </c>
      <c r="C81" s="1" t="s">
        <v>298</v>
      </c>
      <c r="D81" s="26" t="s">
        <v>655</v>
      </c>
      <c r="E81" s="1">
        <v>3</v>
      </c>
      <c r="F81">
        <v>200</v>
      </c>
      <c r="G81" s="1">
        <v>0</v>
      </c>
      <c r="H81" s="1">
        <f t="shared" si="7"/>
        <v>6</v>
      </c>
      <c r="I81" s="1">
        <v>3</v>
      </c>
      <c r="J81" s="1">
        <v>0</v>
      </c>
      <c r="K81" s="1">
        <v>0</v>
      </c>
      <c r="L81" s="1">
        <v>0</v>
      </c>
      <c r="M81" s="1">
        <v>40</v>
      </c>
      <c r="N81" s="1">
        <v>0</v>
      </c>
      <c r="O81" s="1">
        <v>0</v>
      </c>
      <c r="P81" s="42">
        <f t="shared" si="6"/>
        <v>20</v>
      </c>
      <c r="Q81" s="1">
        <v>0</v>
      </c>
      <c r="R81" s="1" t="s">
        <v>19</v>
      </c>
      <c r="S81" s="1">
        <v>2400</v>
      </c>
      <c r="T81" s="11" t="s">
        <v>640</v>
      </c>
      <c r="U81" s="7" t="s">
        <v>547</v>
      </c>
      <c r="V81" s="1" t="s">
        <v>131</v>
      </c>
      <c r="W81" s="1"/>
      <c r="X81" s="1">
        <v>4</v>
      </c>
      <c r="Y81" s="1">
        <v>82</v>
      </c>
      <c r="Z81" s="28">
        <v>0</v>
      </c>
      <c r="AA81" s="26">
        <v>0</v>
      </c>
    </row>
    <row r="82" spans="1:27" ht="24">
      <c r="A82" s="43">
        <v>53000083</v>
      </c>
      <c r="B82" s="8" t="s">
        <v>562</v>
      </c>
      <c r="C82" s="1" t="s">
        <v>299</v>
      </c>
      <c r="D82" s="26" t="s">
        <v>655</v>
      </c>
      <c r="E82" s="1">
        <v>2</v>
      </c>
      <c r="F82">
        <v>202</v>
      </c>
      <c r="G82" s="1">
        <v>0</v>
      </c>
      <c r="H82" s="1">
        <f t="shared" si="7"/>
        <v>6</v>
      </c>
      <c r="I82" s="1">
        <v>2</v>
      </c>
      <c r="J82" s="1">
        <v>0</v>
      </c>
      <c r="K82" s="1">
        <v>0</v>
      </c>
      <c r="L82" s="1">
        <v>0</v>
      </c>
      <c r="M82" s="1">
        <v>30</v>
      </c>
      <c r="N82" s="1">
        <v>0</v>
      </c>
      <c r="O82" s="1">
        <v>3</v>
      </c>
      <c r="P82" s="42">
        <f t="shared" si="6"/>
        <v>-37</v>
      </c>
      <c r="Q82" s="1">
        <v>15</v>
      </c>
      <c r="R82" s="1" t="s">
        <v>40</v>
      </c>
      <c r="S82" s="1">
        <v>1200</v>
      </c>
      <c r="T82" s="11" t="s">
        <v>641</v>
      </c>
      <c r="U82" s="7" t="s">
        <v>546</v>
      </c>
      <c r="V82" s="1" t="s">
        <v>606</v>
      </c>
      <c r="W82" s="1"/>
      <c r="X82" s="1">
        <v>4</v>
      </c>
      <c r="Y82" s="1">
        <v>83</v>
      </c>
      <c r="Z82" s="28">
        <v>0</v>
      </c>
      <c r="AA82" s="26">
        <v>0</v>
      </c>
    </row>
    <row r="83" spans="1:27" ht="24">
      <c r="A83">
        <v>53000084</v>
      </c>
      <c r="B83" s="8" t="s">
        <v>133</v>
      </c>
      <c r="C83" s="1" t="s">
        <v>223</v>
      </c>
      <c r="D83" s="26" t="s">
        <v>655</v>
      </c>
      <c r="E83" s="1">
        <v>3</v>
      </c>
      <c r="F83">
        <v>202</v>
      </c>
      <c r="G83" s="1">
        <v>0</v>
      </c>
      <c r="H83" s="1">
        <f t="shared" si="7"/>
        <v>6</v>
      </c>
      <c r="I83" s="1">
        <v>3</v>
      </c>
      <c r="J83" s="1">
        <v>0</v>
      </c>
      <c r="K83" s="1">
        <v>0</v>
      </c>
      <c r="L83" s="1">
        <v>0</v>
      </c>
      <c r="M83" s="1">
        <v>40</v>
      </c>
      <c r="N83" s="1">
        <v>0</v>
      </c>
      <c r="O83" s="1">
        <v>3</v>
      </c>
      <c r="P83" s="42">
        <f t="shared" si="6"/>
        <v>-57</v>
      </c>
      <c r="Q83" s="1">
        <v>15</v>
      </c>
      <c r="R83" s="1" t="s">
        <v>40</v>
      </c>
      <c r="S83" s="1">
        <v>800</v>
      </c>
      <c r="T83" s="11" t="s">
        <v>639</v>
      </c>
      <c r="U83" s="7" t="s">
        <v>435</v>
      </c>
      <c r="V83" s="1" t="s">
        <v>607</v>
      </c>
      <c r="W83" s="1"/>
      <c r="X83" s="1">
        <v>4</v>
      </c>
      <c r="Y83" s="1">
        <v>84</v>
      </c>
      <c r="Z83" s="28">
        <v>0</v>
      </c>
      <c r="AA83" s="26">
        <v>0</v>
      </c>
    </row>
    <row r="84" spans="1:27" ht="84">
      <c r="A84">
        <v>53000085</v>
      </c>
      <c r="B84" s="8" t="s">
        <v>134</v>
      </c>
      <c r="C84" s="1" t="s">
        <v>225</v>
      </c>
      <c r="D84" s="26" t="s">
        <v>658</v>
      </c>
      <c r="E84" s="1">
        <v>3</v>
      </c>
      <c r="F84">
        <v>202</v>
      </c>
      <c r="G84" s="1">
        <v>0</v>
      </c>
      <c r="H84" s="1">
        <f t="shared" si="7"/>
        <v>2</v>
      </c>
      <c r="I84" s="1">
        <v>3</v>
      </c>
      <c r="J84" s="1">
        <v>0</v>
      </c>
      <c r="K84" s="1">
        <v>50</v>
      </c>
      <c r="L84" s="1">
        <v>0</v>
      </c>
      <c r="M84" s="1">
        <v>0</v>
      </c>
      <c r="N84" s="1">
        <v>0</v>
      </c>
      <c r="O84" s="1">
        <v>1</v>
      </c>
      <c r="P84" s="42">
        <f t="shared" si="6"/>
        <v>1</v>
      </c>
      <c r="Q84" s="1">
        <v>15</v>
      </c>
      <c r="R84" s="1" t="s">
        <v>40</v>
      </c>
      <c r="S84" s="1">
        <v>2000</v>
      </c>
      <c r="T84" s="11" t="s">
        <v>687</v>
      </c>
      <c r="U84" s="7" t="s">
        <v>401</v>
      </c>
      <c r="V84" s="1" t="s">
        <v>132</v>
      </c>
      <c r="W84" s="1" t="s">
        <v>132</v>
      </c>
      <c r="X84" s="1">
        <v>4</v>
      </c>
      <c r="Y84" s="1">
        <v>85</v>
      </c>
      <c r="Z84" s="28">
        <v>0</v>
      </c>
      <c r="AA84" s="26">
        <v>0</v>
      </c>
    </row>
    <row r="85" spans="1:27">
      <c r="A85">
        <v>53000086</v>
      </c>
      <c r="B85" s="8" t="s">
        <v>135</v>
      </c>
      <c r="C85" s="1" t="s">
        <v>226</v>
      </c>
      <c r="D85" s="26" t="s">
        <v>655</v>
      </c>
      <c r="E85" s="1">
        <v>2</v>
      </c>
      <c r="F85">
        <v>201</v>
      </c>
      <c r="G85" s="1">
        <v>0</v>
      </c>
      <c r="H85" s="1">
        <f t="shared" si="7"/>
        <v>6</v>
      </c>
      <c r="I85" s="1">
        <v>2</v>
      </c>
      <c r="J85" s="1">
        <v>0</v>
      </c>
      <c r="K85" s="1">
        <v>0</v>
      </c>
      <c r="L85" s="1">
        <v>0</v>
      </c>
      <c r="M85" s="1">
        <v>20</v>
      </c>
      <c r="N85" s="1">
        <v>0</v>
      </c>
      <c r="O85" s="1">
        <v>0</v>
      </c>
      <c r="P85" s="42">
        <f t="shared" si="6"/>
        <v>-70</v>
      </c>
      <c r="Q85" s="1">
        <v>40</v>
      </c>
      <c r="R85" s="7" t="s">
        <v>351</v>
      </c>
      <c r="S85" s="1">
        <v>600</v>
      </c>
      <c r="T85" s="11"/>
      <c r="U85" s="7" t="s">
        <v>533</v>
      </c>
      <c r="V85" s="1" t="s">
        <v>2</v>
      </c>
      <c r="W85" s="1"/>
      <c r="X85" s="1">
        <v>4</v>
      </c>
      <c r="Y85" s="1">
        <v>86</v>
      </c>
      <c r="Z85" s="28">
        <v>0</v>
      </c>
      <c r="AA85" s="26">
        <v>0</v>
      </c>
    </row>
    <row r="86" spans="1:27" ht="60">
      <c r="A86">
        <v>53000087</v>
      </c>
      <c r="B86" s="8" t="s">
        <v>136</v>
      </c>
      <c r="C86" s="1" t="s">
        <v>227</v>
      </c>
      <c r="D86" s="26" t="s">
        <v>648</v>
      </c>
      <c r="E86" s="1">
        <v>3</v>
      </c>
      <c r="F86">
        <v>201</v>
      </c>
      <c r="G86" s="1">
        <v>0</v>
      </c>
      <c r="H86" s="1">
        <f t="shared" si="7"/>
        <v>6</v>
      </c>
      <c r="I86" s="1">
        <v>3</v>
      </c>
      <c r="J86" s="1">
        <v>50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42">
        <f t="shared" si="6"/>
        <v>-22</v>
      </c>
      <c r="Q86" s="1">
        <v>40</v>
      </c>
      <c r="R86" s="7" t="s">
        <v>345</v>
      </c>
      <c r="S86" s="1">
        <v>1500</v>
      </c>
      <c r="T86" s="11" t="s">
        <v>686</v>
      </c>
      <c r="U86" s="7" t="s">
        <v>498</v>
      </c>
      <c r="V86" s="1" t="s">
        <v>65</v>
      </c>
      <c r="W86" s="1" t="s">
        <v>65</v>
      </c>
      <c r="X86" s="1">
        <v>4</v>
      </c>
      <c r="Y86" s="1">
        <v>87</v>
      </c>
      <c r="Z86" s="28">
        <v>0</v>
      </c>
      <c r="AA86" s="26">
        <v>0</v>
      </c>
    </row>
    <row r="87" spans="1:27" ht="60">
      <c r="A87">
        <v>53000088</v>
      </c>
      <c r="B87" s="8" t="s">
        <v>137</v>
      </c>
      <c r="C87" s="1" t="s">
        <v>300</v>
      </c>
      <c r="D87" s="26" t="s">
        <v>660</v>
      </c>
      <c r="E87" s="1">
        <v>3</v>
      </c>
      <c r="F87">
        <v>201</v>
      </c>
      <c r="G87" s="1">
        <v>0</v>
      </c>
      <c r="H87" s="1">
        <f t="shared" si="7"/>
        <v>6</v>
      </c>
      <c r="I87" s="1">
        <v>3</v>
      </c>
      <c r="J87" s="1">
        <v>35</v>
      </c>
      <c r="K87" s="1">
        <v>0</v>
      </c>
      <c r="L87" s="1">
        <v>0</v>
      </c>
      <c r="M87" s="1">
        <v>0</v>
      </c>
      <c r="N87" s="1">
        <v>0</v>
      </c>
      <c r="O87" s="1">
        <v>2</v>
      </c>
      <c r="P87" s="42">
        <f t="shared" si="6"/>
        <v>-10.5</v>
      </c>
      <c r="Q87" s="1">
        <v>20</v>
      </c>
      <c r="R87" s="7" t="s">
        <v>347</v>
      </c>
      <c r="S87" s="1">
        <v>1750</v>
      </c>
      <c r="T87" s="11" t="s">
        <v>686</v>
      </c>
      <c r="U87" s="7" t="s">
        <v>402</v>
      </c>
      <c r="V87" s="1" t="s">
        <v>138</v>
      </c>
      <c r="W87" s="1" t="s">
        <v>138</v>
      </c>
      <c r="X87" s="1">
        <v>4</v>
      </c>
      <c r="Y87" s="1">
        <v>88</v>
      </c>
      <c r="Z87" s="28">
        <v>0</v>
      </c>
      <c r="AA87" s="26">
        <v>0</v>
      </c>
    </row>
    <row r="88" spans="1:27" ht="60">
      <c r="A88">
        <v>53000089</v>
      </c>
      <c r="B88" s="8" t="s">
        <v>139</v>
      </c>
      <c r="C88" s="1" t="s">
        <v>301</v>
      </c>
      <c r="D88" s="26" t="s">
        <v>648</v>
      </c>
      <c r="E88" s="1">
        <v>4</v>
      </c>
      <c r="F88">
        <v>201</v>
      </c>
      <c r="G88" s="1">
        <v>5</v>
      </c>
      <c r="H88" s="1">
        <f t="shared" si="7"/>
        <v>6</v>
      </c>
      <c r="I88" s="1">
        <v>4</v>
      </c>
      <c r="J88" s="1">
        <v>45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42">
        <f t="shared" si="6"/>
        <v>-7</v>
      </c>
      <c r="Q88" s="1">
        <v>15</v>
      </c>
      <c r="R88" s="7" t="s">
        <v>347</v>
      </c>
      <c r="S88" s="1">
        <v>1800</v>
      </c>
      <c r="T88" s="11" t="s">
        <v>677</v>
      </c>
      <c r="U88" s="7" t="s">
        <v>398</v>
      </c>
      <c r="V88" s="1" t="s">
        <v>673</v>
      </c>
      <c r="W88" s="1" t="s">
        <v>140</v>
      </c>
      <c r="X88" s="1">
        <v>4</v>
      </c>
      <c r="Y88" s="1">
        <v>89</v>
      </c>
      <c r="Z88" s="28">
        <v>0</v>
      </c>
      <c r="AA88" s="26">
        <v>0</v>
      </c>
    </row>
    <row r="89" spans="1:27" ht="60">
      <c r="A89">
        <v>53000090</v>
      </c>
      <c r="B89" s="8" t="s">
        <v>141</v>
      </c>
      <c r="C89" s="1" t="s">
        <v>302</v>
      </c>
      <c r="D89" s="26" t="s">
        <v>648</v>
      </c>
      <c r="E89" s="1">
        <v>4</v>
      </c>
      <c r="F89">
        <v>201</v>
      </c>
      <c r="G89" s="1">
        <v>3</v>
      </c>
      <c r="H89" s="1">
        <f t="shared" si="7"/>
        <v>6</v>
      </c>
      <c r="I89" s="1">
        <v>4</v>
      </c>
      <c r="J89" s="1">
        <v>55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2">
        <f t="shared" si="6"/>
        <v>-14.5</v>
      </c>
      <c r="Q89" s="1">
        <v>12</v>
      </c>
      <c r="R89" s="7" t="s">
        <v>347</v>
      </c>
      <c r="S89" s="1">
        <v>1650</v>
      </c>
      <c r="T89" s="11" t="s">
        <v>688</v>
      </c>
      <c r="U89" s="7" t="s">
        <v>520</v>
      </c>
      <c r="V89" s="1" t="s">
        <v>26</v>
      </c>
      <c r="W89" s="1" t="s">
        <v>26</v>
      </c>
      <c r="X89" s="1">
        <v>4</v>
      </c>
      <c r="Y89" s="1">
        <v>90</v>
      </c>
      <c r="Z89" s="28">
        <v>0</v>
      </c>
      <c r="AA89" s="26">
        <v>0</v>
      </c>
    </row>
    <row r="90" spans="1:27" ht="36">
      <c r="A90">
        <v>53000091</v>
      </c>
      <c r="B90" s="8" t="s">
        <v>142</v>
      </c>
      <c r="C90" s="1" t="s">
        <v>303</v>
      </c>
      <c r="D90" s="26" t="s">
        <v>652</v>
      </c>
      <c r="E90" s="1">
        <v>2</v>
      </c>
      <c r="F90">
        <v>200</v>
      </c>
      <c r="G90" s="1">
        <v>0</v>
      </c>
      <c r="H90" s="1">
        <f t="shared" si="7"/>
        <v>1</v>
      </c>
      <c r="I90" s="1">
        <v>2</v>
      </c>
      <c r="J90" s="1">
        <v>75</v>
      </c>
      <c r="K90" s="1">
        <v>0</v>
      </c>
      <c r="L90" s="1">
        <v>0</v>
      </c>
      <c r="M90" s="1">
        <v>0</v>
      </c>
      <c r="N90" s="1">
        <v>0</v>
      </c>
      <c r="O90" s="1">
        <v>-2</v>
      </c>
      <c r="P90" s="42">
        <f t="shared" si="6"/>
        <v>-2</v>
      </c>
      <c r="Q90" s="1">
        <v>0</v>
      </c>
      <c r="R90" s="1" t="s">
        <v>6</v>
      </c>
      <c r="S90" s="1">
        <v>2000</v>
      </c>
      <c r="T90" s="11" t="s">
        <v>433</v>
      </c>
      <c r="U90" s="7" t="s">
        <v>403</v>
      </c>
      <c r="V90" s="1" t="s">
        <v>143</v>
      </c>
      <c r="W90" s="1"/>
      <c r="X90" s="1">
        <v>4</v>
      </c>
      <c r="Y90" s="1">
        <v>91</v>
      </c>
      <c r="Z90" s="28">
        <v>0</v>
      </c>
      <c r="AA90" s="26">
        <v>0</v>
      </c>
    </row>
    <row r="91" spans="1:27" ht="60">
      <c r="A91">
        <v>53000092</v>
      </c>
      <c r="B91" s="8" t="s">
        <v>144</v>
      </c>
      <c r="C91" s="1" t="s">
        <v>304</v>
      </c>
      <c r="D91" s="26" t="s">
        <v>648</v>
      </c>
      <c r="E91" s="1">
        <v>3</v>
      </c>
      <c r="F91">
        <v>201</v>
      </c>
      <c r="G91" s="1">
        <v>1</v>
      </c>
      <c r="H91" s="1">
        <f t="shared" si="7"/>
        <v>6</v>
      </c>
      <c r="I91" s="1">
        <v>3</v>
      </c>
      <c r="J91" s="1">
        <v>50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42">
        <f t="shared" si="6"/>
        <v>-23</v>
      </c>
      <c r="Q91" s="1">
        <v>10</v>
      </c>
      <c r="R91" s="7" t="s">
        <v>348</v>
      </c>
      <c r="S91" s="1">
        <v>1500</v>
      </c>
      <c r="T91" s="11" t="s">
        <v>691</v>
      </c>
      <c r="U91" s="7" t="s">
        <v>404</v>
      </c>
      <c r="V91" s="1" t="s">
        <v>31</v>
      </c>
      <c r="W91" s="1" t="s">
        <v>31</v>
      </c>
      <c r="X91" s="1">
        <v>4</v>
      </c>
      <c r="Y91" s="1">
        <v>92</v>
      </c>
      <c r="Z91" s="28">
        <v>0</v>
      </c>
      <c r="AA91" s="26">
        <v>0</v>
      </c>
    </row>
    <row r="92" spans="1:27" ht="48">
      <c r="A92">
        <v>53000093</v>
      </c>
      <c r="B92" s="9" t="s">
        <v>228</v>
      </c>
      <c r="C92" s="1" t="s">
        <v>305</v>
      </c>
      <c r="D92" s="26" t="s">
        <v>652</v>
      </c>
      <c r="E92" s="1">
        <v>3</v>
      </c>
      <c r="F92">
        <v>200</v>
      </c>
      <c r="G92" s="1">
        <v>5</v>
      </c>
      <c r="H92" s="1">
        <f t="shared" si="7"/>
        <v>6</v>
      </c>
      <c r="I92" s="1">
        <v>3</v>
      </c>
      <c r="J92" s="1">
        <v>60</v>
      </c>
      <c r="K92" s="1">
        <v>0</v>
      </c>
      <c r="L92" s="1">
        <v>0</v>
      </c>
      <c r="M92" s="1">
        <v>0</v>
      </c>
      <c r="N92" s="1">
        <v>20</v>
      </c>
      <c r="O92" s="1">
        <v>-2</v>
      </c>
      <c r="P92" s="42">
        <f t="shared" si="6"/>
        <v>23</v>
      </c>
      <c r="Q92" s="1">
        <v>200</v>
      </c>
      <c r="R92" s="1" t="s">
        <v>6</v>
      </c>
      <c r="S92" s="1">
        <v>2500</v>
      </c>
      <c r="T92" s="11" t="s">
        <v>425</v>
      </c>
      <c r="U92" s="7" t="s">
        <v>424</v>
      </c>
      <c r="V92" s="1" t="s">
        <v>145</v>
      </c>
      <c r="W92" s="1"/>
      <c r="X92" s="1">
        <v>4</v>
      </c>
      <c r="Y92" s="1">
        <v>93</v>
      </c>
      <c r="Z92" s="28">
        <v>0</v>
      </c>
      <c r="AA92" s="26">
        <v>0</v>
      </c>
    </row>
    <row r="93" spans="1:27" ht="36">
      <c r="A93">
        <v>53000094</v>
      </c>
      <c r="B93" s="8" t="s">
        <v>146</v>
      </c>
      <c r="C93" s="1" t="s">
        <v>306</v>
      </c>
      <c r="D93" s="26" t="s">
        <v>656</v>
      </c>
      <c r="E93" s="1">
        <v>2</v>
      </c>
      <c r="F93">
        <v>202</v>
      </c>
      <c r="G93" s="1">
        <v>0</v>
      </c>
      <c r="H93" s="1">
        <f t="shared" si="7"/>
        <v>6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42">
        <f t="shared" si="6"/>
        <v>-75</v>
      </c>
      <c r="Q93" s="1">
        <v>200</v>
      </c>
      <c r="R93" s="1" t="s">
        <v>147</v>
      </c>
      <c r="S93" s="1">
        <v>500</v>
      </c>
      <c r="T93" s="11" t="s">
        <v>525</v>
      </c>
      <c r="U93" s="1" t="s">
        <v>482</v>
      </c>
      <c r="V93" s="1" t="s">
        <v>148</v>
      </c>
      <c r="W93" s="1"/>
      <c r="X93" s="1">
        <v>4</v>
      </c>
      <c r="Y93" s="1">
        <v>94</v>
      </c>
      <c r="Z93" s="28">
        <v>0</v>
      </c>
      <c r="AA93" s="26">
        <v>0</v>
      </c>
    </row>
    <row r="94" spans="1:27" ht="60">
      <c r="A94">
        <v>53000095</v>
      </c>
      <c r="B94" s="8" t="s">
        <v>149</v>
      </c>
      <c r="C94" s="1" t="s">
        <v>307</v>
      </c>
      <c r="D94" s="26" t="s">
        <v>646</v>
      </c>
      <c r="E94" s="1">
        <v>2</v>
      </c>
      <c r="F94">
        <v>201</v>
      </c>
      <c r="G94" s="1">
        <v>1</v>
      </c>
      <c r="H94" s="1">
        <f t="shared" si="7"/>
        <v>6</v>
      </c>
      <c r="I94" s="1">
        <v>2</v>
      </c>
      <c r="J94" s="1">
        <v>0</v>
      </c>
      <c r="K94" s="1">
        <v>40</v>
      </c>
      <c r="L94" s="1">
        <v>0</v>
      </c>
      <c r="M94" s="1">
        <v>0</v>
      </c>
      <c r="N94" s="1">
        <v>0</v>
      </c>
      <c r="O94" s="1">
        <v>3</v>
      </c>
      <c r="P94" s="42">
        <f t="shared" si="6"/>
        <v>-17</v>
      </c>
      <c r="Q94" s="1">
        <v>15</v>
      </c>
      <c r="R94" s="7" t="s">
        <v>350</v>
      </c>
      <c r="S94" s="1">
        <v>1600</v>
      </c>
      <c r="T94" s="11" t="s">
        <v>689</v>
      </c>
      <c r="U94" s="7" t="s">
        <v>437</v>
      </c>
      <c r="V94" s="1" t="s">
        <v>150</v>
      </c>
      <c r="W94" s="1" t="s">
        <v>150</v>
      </c>
      <c r="X94" s="1">
        <v>4</v>
      </c>
      <c r="Y94" s="1">
        <v>95</v>
      </c>
      <c r="Z94" s="28">
        <v>0</v>
      </c>
      <c r="AA94" s="26">
        <v>0</v>
      </c>
    </row>
    <row r="95" spans="1:27" ht="24">
      <c r="A95">
        <v>53000096</v>
      </c>
      <c r="B95" s="34" t="s">
        <v>151</v>
      </c>
      <c r="C95" s="1" t="s">
        <v>308</v>
      </c>
      <c r="D95" s="26" t="s">
        <v>654</v>
      </c>
      <c r="E95" s="1">
        <v>2</v>
      </c>
      <c r="F95">
        <v>202</v>
      </c>
      <c r="G95" s="1">
        <v>0</v>
      </c>
      <c r="H95" s="1">
        <f t="shared" si="7"/>
        <v>6</v>
      </c>
      <c r="I95" s="1">
        <v>2</v>
      </c>
      <c r="J95" s="1">
        <v>0</v>
      </c>
      <c r="K95" s="1">
        <v>0</v>
      </c>
      <c r="L95" s="1">
        <v>0</v>
      </c>
      <c r="M95" s="1">
        <v>6</v>
      </c>
      <c r="N95" s="1">
        <v>0</v>
      </c>
      <c r="O95" s="1">
        <v>-1</v>
      </c>
      <c r="P95" s="42">
        <f t="shared" si="6"/>
        <v>-51</v>
      </c>
      <c r="Q95" s="1">
        <v>200</v>
      </c>
      <c r="R95" s="1" t="s">
        <v>1</v>
      </c>
      <c r="S95" s="1">
        <v>1000</v>
      </c>
      <c r="T95" s="11" t="s">
        <v>484</v>
      </c>
      <c r="U95" s="1" t="s">
        <v>483</v>
      </c>
      <c r="V95" s="1" t="s">
        <v>34</v>
      </c>
      <c r="W95" s="1"/>
      <c r="X95" s="1">
        <v>4</v>
      </c>
      <c r="Y95" s="1">
        <v>96</v>
      </c>
      <c r="Z95" s="28">
        <v>0</v>
      </c>
      <c r="AA95" s="26">
        <v>0</v>
      </c>
    </row>
    <row r="96" spans="1:27" ht="72">
      <c r="A96">
        <v>53000097</v>
      </c>
      <c r="B96" s="8" t="s">
        <v>152</v>
      </c>
      <c r="C96" s="1" t="s">
        <v>309</v>
      </c>
      <c r="D96" s="26" t="s">
        <v>651</v>
      </c>
      <c r="E96" s="1">
        <v>2</v>
      </c>
      <c r="F96">
        <v>201</v>
      </c>
      <c r="G96" s="1">
        <v>0</v>
      </c>
      <c r="H96" s="1">
        <f t="shared" si="7"/>
        <v>6</v>
      </c>
      <c r="I96" s="1">
        <v>2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3</v>
      </c>
      <c r="P96" s="42">
        <f t="shared" si="6"/>
        <v>-52</v>
      </c>
      <c r="Q96" s="1">
        <v>12</v>
      </c>
      <c r="R96" s="7" t="s">
        <v>347</v>
      </c>
      <c r="S96" s="1">
        <v>900</v>
      </c>
      <c r="T96" s="11" t="s">
        <v>690</v>
      </c>
      <c r="U96" s="7" t="s">
        <v>395</v>
      </c>
      <c r="V96" s="1" t="s">
        <v>90</v>
      </c>
      <c r="W96" s="1" t="s">
        <v>90</v>
      </c>
      <c r="X96" s="1">
        <v>4</v>
      </c>
      <c r="Y96" s="1">
        <v>97</v>
      </c>
      <c r="Z96" s="28">
        <v>0</v>
      </c>
      <c r="AA96" s="26">
        <v>0</v>
      </c>
    </row>
    <row r="97" spans="1:27" ht="36">
      <c r="A97">
        <v>53000098</v>
      </c>
      <c r="B97" s="34" t="s">
        <v>153</v>
      </c>
      <c r="C97" s="1" t="s">
        <v>310</v>
      </c>
      <c r="D97" s="26" t="s">
        <v>652</v>
      </c>
      <c r="E97" s="1">
        <v>4</v>
      </c>
      <c r="F97">
        <v>200</v>
      </c>
      <c r="G97" s="1">
        <v>0</v>
      </c>
      <c r="H97" s="1">
        <f t="shared" si="7"/>
        <v>4</v>
      </c>
      <c r="I97" s="1">
        <v>4</v>
      </c>
      <c r="J97" s="1">
        <v>90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42">
        <f t="shared" si="6"/>
        <v>11</v>
      </c>
      <c r="Q97" s="1">
        <v>0</v>
      </c>
      <c r="R97" s="1" t="s">
        <v>6</v>
      </c>
      <c r="S97" s="1">
        <v>2200</v>
      </c>
      <c r="T97" s="11" t="s">
        <v>411</v>
      </c>
      <c r="U97" s="7" t="s">
        <v>406</v>
      </c>
      <c r="V97" s="1" t="s">
        <v>65</v>
      </c>
      <c r="W97" s="1"/>
      <c r="X97" s="1">
        <v>4</v>
      </c>
      <c r="Y97" s="1">
        <v>98</v>
      </c>
      <c r="Z97" s="28">
        <v>0</v>
      </c>
      <c r="AA97" s="26">
        <v>0</v>
      </c>
    </row>
    <row r="98" spans="1:27" ht="36">
      <c r="A98">
        <v>53000099</v>
      </c>
      <c r="B98" s="34" t="s">
        <v>154</v>
      </c>
      <c r="C98" s="1" t="s">
        <v>311</v>
      </c>
      <c r="D98" s="26" t="s">
        <v>652</v>
      </c>
      <c r="E98" s="1">
        <v>2</v>
      </c>
      <c r="F98">
        <v>200</v>
      </c>
      <c r="G98" s="1">
        <v>0</v>
      </c>
      <c r="H98" s="1">
        <f t="shared" si="7"/>
        <v>0</v>
      </c>
      <c r="I98" s="1">
        <v>2</v>
      </c>
      <c r="J98" s="1">
        <v>80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42">
        <f t="shared" si="6"/>
        <v>-5</v>
      </c>
      <c r="Q98" s="1">
        <v>0</v>
      </c>
      <c r="R98" s="1" t="s">
        <v>6</v>
      </c>
      <c r="S98" s="1">
        <v>1900</v>
      </c>
      <c r="T98" s="11" t="s">
        <v>411</v>
      </c>
      <c r="U98" s="7" t="s">
        <v>405</v>
      </c>
      <c r="V98" s="1" t="s">
        <v>106</v>
      </c>
      <c r="W98" s="1"/>
      <c r="X98" s="1">
        <v>4</v>
      </c>
      <c r="Y98" s="1">
        <v>99</v>
      </c>
      <c r="Z98" s="28">
        <v>0</v>
      </c>
      <c r="AA98" s="26">
        <v>0</v>
      </c>
    </row>
    <row r="99" spans="1:27" ht="24">
      <c r="A99">
        <v>53000100</v>
      </c>
      <c r="B99" s="8" t="s">
        <v>155</v>
      </c>
      <c r="C99" s="1" t="s">
        <v>312</v>
      </c>
      <c r="D99" s="26" t="s">
        <v>661</v>
      </c>
      <c r="E99" s="1">
        <v>3</v>
      </c>
      <c r="F99">
        <v>202</v>
      </c>
      <c r="G99" s="1">
        <v>0</v>
      </c>
      <c r="H99" s="1">
        <f t="shared" si="7"/>
        <v>6</v>
      </c>
      <c r="I99" s="1">
        <v>3</v>
      </c>
      <c r="J99" s="1">
        <v>0</v>
      </c>
      <c r="K99" s="1">
        <v>0</v>
      </c>
      <c r="L99" s="1">
        <v>0</v>
      </c>
      <c r="M99" s="1">
        <v>8</v>
      </c>
      <c r="N99" s="1">
        <v>0</v>
      </c>
      <c r="O99" s="1">
        <v>3</v>
      </c>
      <c r="P99" s="42">
        <f t="shared" ref="P99:P125" si="8">(S99-2000)/20+O99</f>
        <v>-17</v>
      </c>
      <c r="Q99" s="1">
        <v>0</v>
      </c>
      <c r="R99" s="1" t="s">
        <v>33</v>
      </c>
      <c r="S99" s="1">
        <v>1600</v>
      </c>
      <c r="T99" s="11" t="s">
        <v>442</v>
      </c>
      <c r="U99" s="1" t="s">
        <v>444</v>
      </c>
      <c r="V99" s="1" t="s">
        <v>156</v>
      </c>
      <c r="W99" s="1"/>
      <c r="X99" s="1">
        <v>4</v>
      </c>
      <c r="Y99" s="1">
        <v>100</v>
      </c>
      <c r="Z99" s="28">
        <v>0</v>
      </c>
      <c r="AA99" s="26">
        <v>0</v>
      </c>
    </row>
    <row r="100" spans="1:27" ht="48">
      <c r="A100">
        <v>53000101</v>
      </c>
      <c r="B100" s="34" t="s">
        <v>157</v>
      </c>
      <c r="C100" s="1" t="s">
        <v>229</v>
      </c>
      <c r="D100" s="26" t="s">
        <v>654</v>
      </c>
      <c r="E100" s="1">
        <v>3</v>
      </c>
      <c r="F100">
        <v>200</v>
      </c>
      <c r="G100" s="1">
        <v>0</v>
      </c>
      <c r="H100" s="1">
        <f t="shared" si="7"/>
        <v>6</v>
      </c>
      <c r="I100" s="1">
        <v>3</v>
      </c>
      <c r="J100" s="1">
        <v>0</v>
      </c>
      <c r="K100" s="1">
        <v>200</v>
      </c>
      <c r="L100" s="1">
        <v>0</v>
      </c>
      <c r="M100" s="1">
        <v>0</v>
      </c>
      <c r="N100" s="1">
        <v>0</v>
      </c>
      <c r="O100" s="1">
        <v>0</v>
      </c>
      <c r="P100" s="42">
        <f t="shared" si="8"/>
        <v>-25</v>
      </c>
      <c r="Q100" s="1">
        <v>0</v>
      </c>
      <c r="R100" s="1" t="s">
        <v>19</v>
      </c>
      <c r="S100" s="1">
        <v>1500</v>
      </c>
      <c r="T100" s="11" t="s">
        <v>526</v>
      </c>
      <c r="U100" s="7" t="s">
        <v>447</v>
      </c>
      <c r="V100" s="1" t="s">
        <v>132</v>
      </c>
      <c r="W100" s="1"/>
      <c r="X100" s="1">
        <v>4</v>
      </c>
      <c r="Y100" s="1">
        <v>101</v>
      </c>
      <c r="Z100" s="28">
        <v>0</v>
      </c>
      <c r="AA100" s="26">
        <v>0</v>
      </c>
    </row>
    <row r="101" spans="1:27" ht="24">
      <c r="A101">
        <v>53000102</v>
      </c>
      <c r="B101" s="8" t="s">
        <v>158</v>
      </c>
      <c r="C101" s="1" t="s">
        <v>313</v>
      </c>
      <c r="D101" s="26" t="s">
        <v>652</v>
      </c>
      <c r="E101" s="1">
        <v>3</v>
      </c>
      <c r="F101">
        <v>200</v>
      </c>
      <c r="G101" s="1">
        <v>2</v>
      </c>
      <c r="H101" s="1">
        <f t="shared" ref="H101:H125" si="9">IF(AND(P101&gt;=13,P101&lt;=16),5,IF(AND(P101&gt;=9,P101&lt;=12),4,IF(AND(P101&gt;=5,P101&lt;=8),3,IF(AND(P101&gt;=1,P101&lt;=4),2,IF(AND(P101&gt;=-3,P101&lt;=0),1,IF(AND(P101&gt;=-5,P101&lt;=-4),0,6))))))</f>
        <v>1</v>
      </c>
      <c r="I101" s="1">
        <v>3</v>
      </c>
      <c r="J101" s="1">
        <v>100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42">
        <f t="shared" si="8"/>
        <v>0</v>
      </c>
      <c r="Q101" s="1">
        <v>0</v>
      </c>
      <c r="R101" s="1" t="s">
        <v>6</v>
      </c>
      <c r="S101" s="1">
        <v>2000</v>
      </c>
      <c r="T101" s="11" t="s">
        <v>408</v>
      </c>
      <c r="U101" s="7" t="s">
        <v>407</v>
      </c>
      <c r="V101" s="1" t="s">
        <v>82</v>
      </c>
      <c r="W101" s="1"/>
      <c r="X101" s="1">
        <v>4</v>
      </c>
      <c r="Y101" s="1">
        <v>102</v>
      </c>
      <c r="Z101" s="28">
        <v>0</v>
      </c>
      <c r="AA101" s="26">
        <v>0</v>
      </c>
    </row>
    <row r="102" spans="1:27" ht="72">
      <c r="A102">
        <v>53000103</v>
      </c>
      <c r="B102" s="8" t="s">
        <v>159</v>
      </c>
      <c r="C102" s="1" t="s">
        <v>314</v>
      </c>
      <c r="D102" s="26" t="s">
        <v>655</v>
      </c>
      <c r="E102" s="1">
        <v>3</v>
      </c>
      <c r="F102">
        <v>201</v>
      </c>
      <c r="G102" s="1">
        <v>6</v>
      </c>
      <c r="H102" s="1">
        <f t="shared" si="9"/>
        <v>6</v>
      </c>
      <c r="I102" s="1">
        <v>3</v>
      </c>
      <c r="J102" s="1">
        <v>0</v>
      </c>
      <c r="K102" s="1">
        <v>0</v>
      </c>
      <c r="L102" s="1">
        <v>0</v>
      </c>
      <c r="M102" s="1">
        <v>15</v>
      </c>
      <c r="N102" s="1">
        <v>0</v>
      </c>
      <c r="O102" s="1">
        <v>0</v>
      </c>
      <c r="P102" s="42">
        <f t="shared" si="8"/>
        <v>-35</v>
      </c>
      <c r="Q102" s="1">
        <v>15</v>
      </c>
      <c r="R102" s="7" t="s">
        <v>350</v>
      </c>
      <c r="S102" s="1">
        <v>1300</v>
      </c>
      <c r="T102" s="11" t="s">
        <v>692</v>
      </c>
      <c r="U102" s="7" t="s">
        <v>548</v>
      </c>
      <c r="V102" s="1" t="s">
        <v>160</v>
      </c>
      <c r="W102" s="1" t="s">
        <v>160</v>
      </c>
      <c r="X102" s="1">
        <v>4</v>
      </c>
      <c r="Y102" s="1">
        <v>103</v>
      </c>
      <c r="Z102" s="28">
        <v>0</v>
      </c>
      <c r="AA102" s="26">
        <v>0</v>
      </c>
    </row>
    <row r="103" spans="1:27">
      <c r="A103">
        <v>53000104</v>
      </c>
      <c r="B103" s="8" t="s">
        <v>161</v>
      </c>
      <c r="C103" s="1" t="s">
        <v>315</v>
      </c>
      <c r="D103" s="26" t="s">
        <v>651</v>
      </c>
      <c r="E103" s="1">
        <v>2</v>
      </c>
      <c r="F103">
        <v>201</v>
      </c>
      <c r="G103" s="1">
        <v>0</v>
      </c>
      <c r="H103" s="1">
        <f t="shared" si="9"/>
        <v>6</v>
      </c>
      <c r="I103" s="1">
        <v>2</v>
      </c>
      <c r="J103" s="1">
        <v>0</v>
      </c>
      <c r="K103" s="1">
        <v>0</v>
      </c>
      <c r="L103" s="1">
        <v>0</v>
      </c>
      <c r="M103" s="1">
        <v>20</v>
      </c>
      <c r="N103" s="1">
        <v>0</v>
      </c>
      <c r="O103" s="1">
        <v>0</v>
      </c>
      <c r="P103" s="42">
        <f t="shared" si="8"/>
        <v>-75</v>
      </c>
      <c r="Q103" s="1">
        <v>12</v>
      </c>
      <c r="R103" s="7" t="s">
        <v>347</v>
      </c>
      <c r="S103" s="1">
        <v>500</v>
      </c>
      <c r="T103" s="11"/>
      <c r="U103" s="7" t="s">
        <v>532</v>
      </c>
      <c r="V103" s="1" t="s">
        <v>162</v>
      </c>
      <c r="W103" s="1"/>
      <c r="X103" s="1">
        <v>4</v>
      </c>
      <c r="Y103" s="1">
        <v>104</v>
      </c>
      <c r="Z103" s="28">
        <v>0</v>
      </c>
      <c r="AA103" s="26">
        <v>0</v>
      </c>
    </row>
    <row r="104" spans="1:27" ht="60">
      <c r="A104">
        <v>53000105</v>
      </c>
      <c r="B104" s="8" t="s">
        <v>163</v>
      </c>
      <c r="C104" s="1" t="s">
        <v>230</v>
      </c>
      <c r="D104" s="26" t="s">
        <v>656</v>
      </c>
      <c r="E104" s="1">
        <v>3</v>
      </c>
      <c r="F104">
        <v>202</v>
      </c>
      <c r="G104" s="1">
        <v>0</v>
      </c>
      <c r="H104" s="1">
        <f t="shared" si="9"/>
        <v>6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0</v>
      </c>
      <c r="O104" s="1">
        <v>0</v>
      </c>
      <c r="P104" s="42">
        <f t="shared" si="8"/>
        <v>-75</v>
      </c>
      <c r="Q104" s="1">
        <v>10</v>
      </c>
      <c r="R104" s="1" t="s">
        <v>147</v>
      </c>
      <c r="S104" s="1">
        <v>500</v>
      </c>
      <c r="T104" s="11" t="s">
        <v>527</v>
      </c>
      <c r="U104" s="1" t="s">
        <v>432</v>
      </c>
      <c r="V104" s="1" t="s">
        <v>164</v>
      </c>
      <c r="W104" s="1"/>
      <c r="X104" s="1">
        <v>4</v>
      </c>
      <c r="Y104" s="1">
        <v>105</v>
      </c>
      <c r="Z104" s="28">
        <v>0</v>
      </c>
      <c r="AA104" s="26">
        <v>0</v>
      </c>
    </row>
    <row r="105" spans="1:27" ht="24">
      <c r="A105">
        <v>53000106</v>
      </c>
      <c r="B105" s="8" t="s">
        <v>165</v>
      </c>
      <c r="C105" s="1" t="s">
        <v>316</v>
      </c>
      <c r="D105" s="26" t="s">
        <v>655</v>
      </c>
      <c r="E105" s="1">
        <v>1</v>
      </c>
      <c r="F105">
        <v>200</v>
      </c>
      <c r="G105" s="1">
        <v>3</v>
      </c>
      <c r="H105" s="1">
        <f t="shared" si="9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60</v>
      </c>
      <c r="N105" s="1">
        <v>0</v>
      </c>
      <c r="O105" s="1">
        <v>-1</v>
      </c>
      <c r="P105" s="42">
        <f t="shared" si="8"/>
        <v>-11</v>
      </c>
      <c r="Q105" s="1">
        <v>0</v>
      </c>
      <c r="R105" s="1" t="s">
        <v>19</v>
      </c>
      <c r="S105" s="1">
        <v>1800</v>
      </c>
      <c r="T105" s="11" t="s">
        <v>604</v>
      </c>
      <c r="U105" s="7" t="s">
        <v>531</v>
      </c>
      <c r="V105" s="1" t="s">
        <v>166</v>
      </c>
      <c r="W105" s="1"/>
      <c r="X105" s="1">
        <v>4</v>
      </c>
      <c r="Y105" s="1">
        <v>106</v>
      </c>
      <c r="Z105" s="28">
        <v>0</v>
      </c>
      <c r="AA105" s="26">
        <v>0</v>
      </c>
    </row>
    <row r="106" spans="1:27" ht="24">
      <c r="A106">
        <v>53000107</v>
      </c>
      <c r="B106" s="8" t="s">
        <v>167</v>
      </c>
      <c r="C106" s="1" t="s">
        <v>317</v>
      </c>
      <c r="D106" s="26" t="s">
        <v>651</v>
      </c>
      <c r="E106" s="1">
        <v>1</v>
      </c>
      <c r="F106">
        <v>200</v>
      </c>
      <c r="G106" s="1">
        <v>6</v>
      </c>
      <c r="H106" s="1">
        <f t="shared" si="9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2">
        <f t="shared" si="8"/>
        <v>-11</v>
      </c>
      <c r="Q106" s="1">
        <v>0</v>
      </c>
      <c r="R106" s="1" t="s">
        <v>6</v>
      </c>
      <c r="S106" s="1">
        <v>1800</v>
      </c>
      <c r="T106" s="11" t="s">
        <v>605</v>
      </c>
      <c r="U106" s="7" t="s">
        <v>429</v>
      </c>
      <c r="V106" s="1" t="s">
        <v>168</v>
      </c>
      <c r="W106" s="1"/>
      <c r="X106" s="1">
        <v>4</v>
      </c>
      <c r="Y106" s="1">
        <v>107</v>
      </c>
      <c r="Z106" s="28">
        <v>0</v>
      </c>
      <c r="AA106" s="26">
        <v>0</v>
      </c>
    </row>
    <row r="107" spans="1:27" ht="144">
      <c r="A107">
        <v>53000108</v>
      </c>
      <c r="B107" s="8" t="s">
        <v>169</v>
      </c>
      <c r="C107" s="1" t="s">
        <v>318</v>
      </c>
      <c r="D107" s="26" t="s">
        <v>651</v>
      </c>
      <c r="E107" s="1">
        <v>2</v>
      </c>
      <c r="F107">
        <v>200</v>
      </c>
      <c r="G107" s="1">
        <v>0</v>
      </c>
      <c r="H107" s="1">
        <f t="shared" si="9"/>
        <v>6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3</v>
      </c>
      <c r="P107" s="42">
        <f t="shared" si="8"/>
        <v>-12</v>
      </c>
      <c r="Q107" s="1">
        <v>0</v>
      </c>
      <c r="R107" s="1" t="s">
        <v>6</v>
      </c>
      <c r="S107" s="1">
        <v>1700</v>
      </c>
      <c r="T107" s="11" t="s">
        <v>631</v>
      </c>
      <c r="U107" s="7" t="s">
        <v>396</v>
      </c>
      <c r="V107" s="1" t="s">
        <v>170</v>
      </c>
      <c r="W107" s="1"/>
      <c r="X107" s="1">
        <v>4</v>
      </c>
      <c r="Y107" s="1">
        <v>108</v>
      </c>
      <c r="Z107" s="28">
        <v>0</v>
      </c>
      <c r="AA107" s="26">
        <v>0</v>
      </c>
    </row>
    <row r="108" spans="1:27" ht="24">
      <c r="A108">
        <v>53000109</v>
      </c>
      <c r="B108" s="8" t="s">
        <v>171</v>
      </c>
      <c r="C108" s="1" t="s">
        <v>319</v>
      </c>
      <c r="D108" s="26" t="s">
        <v>646</v>
      </c>
      <c r="E108" s="1">
        <v>3</v>
      </c>
      <c r="F108">
        <v>200</v>
      </c>
      <c r="G108" s="1">
        <v>0</v>
      </c>
      <c r="H108" s="1">
        <f t="shared" si="9"/>
        <v>6</v>
      </c>
      <c r="I108" s="1">
        <v>3</v>
      </c>
      <c r="J108" s="1">
        <v>0</v>
      </c>
      <c r="K108" s="1">
        <v>60</v>
      </c>
      <c r="L108" s="1">
        <v>0</v>
      </c>
      <c r="M108" s="1">
        <v>0</v>
      </c>
      <c r="N108" s="1">
        <v>0</v>
      </c>
      <c r="O108" s="1">
        <v>0</v>
      </c>
      <c r="P108" s="42">
        <f t="shared" si="8"/>
        <v>-10</v>
      </c>
      <c r="Q108" s="1">
        <v>0</v>
      </c>
      <c r="R108" s="1" t="s">
        <v>19</v>
      </c>
      <c r="S108" s="1">
        <v>1800</v>
      </c>
      <c r="T108" s="11" t="s">
        <v>436</v>
      </c>
      <c r="U108" s="7" t="s">
        <v>409</v>
      </c>
      <c r="V108" s="1" t="s">
        <v>172</v>
      </c>
      <c r="W108" s="1"/>
      <c r="X108" s="1">
        <v>4</v>
      </c>
      <c r="Y108" s="1">
        <v>109</v>
      </c>
      <c r="Z108" s="28">
        <v>0</v>
      </c>
      <c r="AA108" s="26">
        <v>0</v>
      </c>
    </row>
    <row r="109" spans="1:27" ht="48">
      <c r="A109">
        <v>53000110</v>
      </c>
      <c r="B109" s="8" t="s">
        <v>173</v>
      </c>
      <c r="C109" s="1" t="s">
        <v>320</v>
      </c>
      <c r="D109" s="26" t="s">
        <v>649</v>
      </c>
      <c r="E109" s="1">
        <v>4</v>
      </c>
      <c r="F109">
        <v>202</v>
      </c>
      <c r="G109" s="1">
        <v>0</v>
      </c>
      <c r="H109" s="1">
        <f t="shared" si="9"/>
        <v>3</v>
      </c>
      <c r="I109" s="1">
        <v>4</v>
      </c>
      <c r="J109" s="1">
        <v>0</v>
      </c>
      <c r="K109" s="1">
        <v>0</v>
      </c>
      <c r="L109" s="1">
        <v>0</v>
      </c>
      <c r="M109" s="1">
        <v>0</v>
      </c>
      <c r="N109" s="1">
        <v>20</v>
      </c>
      <c r="O109" s="1">
        <v>0</v>
      </c>
      <c r="P109" s="42">
        <f t="shared" si="8"/>
        <v>5</v>
      </c>
      <c r="Q109" s="1">
        <v>0</v>
      </c>
      <c r="R109" s="1" t="s">
        <v>1</v>
      </c>
      <c r="S109" s="1">
        <v>2100</v>
      </c>
      <c r="T109" s="11" t="s">
        <v>528</v>
      </c>
      <c r="U109" s="7" t="s">
        <v>454</v>
      </c>
      <c r="V109" s="1" t="s">
        <v>34</v>
      </c>
      <c r="W109" s="1"/>
      <c r="X109" s="1">
        <v>4</v>
      </c>
      <c r="Y109" s="1">
        <v>110</v>
      </c>
      <c r="Z109" s="28">
        <v>0</v>
      </c>
      <c r="AA109" s="26">
        <v>0</v>
      </c>
    </row>
    <row r="110" spans="1:27" ht="60">
      <c r="A110">
        <v>53000111</v>
      </c>
      <c r="B110" s="8" t="s">
        <v>174</v>
      </c>
      <c r="C110" s="1" t="s">
        <v>321</v>
      </c>
      <c r="D110" s="26" t="s">
        <v>648</v>
      </c>
      <c r="E110" s="1">
        <v>3</v>
      </c>
      <c r="F110">
        <v>201</v>
      </c>
      <c r="G110" s="1">
        <v>5</v>
      </c>
      <c r="H110" s="1">
        <f t="shared" si="9"/>
        <v>6</v>
      </c>
      <c r="I110" s="1">
        <v>3</v>
      </c>
      <c r="J110" s="1">
        <v>80</v>
      </c>
      <c r="K110" s="1">
        <v>0</v>
      </c>
      <c r="L110" s="1">
        <v>0</v>
      </c>
      <c r="M110" s="1">
        <v>0</v>
      </c>
      <c r="N110" s="1">
        <v>0</v>
      </c>
      <c r="O110" s="1">
        <v>3</v>
      </c>
      <c r="P110" s="42">
        <f t="shared" si="8"/>
        <v>-17</v>
      </c>
      <c r="Q110" s="1">
        <v>0</v>
      </c>
      <c r="R110" s="1" t="s">
        <v>53</v>
      </c>
      <c r="S110" s="1">
        <v>1600</v>
      </c>
      <c r="T110" s="11" t="s">
        <v>616</v>
      </c>
      <c r="U110" s="7" t="s">
        <v>410</v>
      </c>
      <c r="V110" s="1" t="s">
        <v>175</v>
      </c>
      <c r="W110" s="1"/>
      <c r="X110" s="1">
        <v>4</v>
      </c>
      <c r="Y110" s="1">
        <v>111</v>
      </c>
      <c r="Z110" s="28">
        <v>0</v>
      </c>
      <c r="AA110" s="26">
        <v>0</v>
      </c>
    </row>
    <row r="111" spans="1:27" ht="24">
      <c r="A111">
        <v>53000112</v>
      </c>
      <c r="B111" s="8" t="s">
        <v>176</v>
      </c>
      <c r="C111" s="1" t="s">
        <v>322</v>
      </c>
      <c r="D111" s="26" t="s">
        <v>649</v>
      </c>
      <c r="E111" s="1">
        <v>3</v>
      </c>
      <c r="F111">
        <v>202</v>
      </c>
      <c r="G111" s="1">
        <v>6</v>
      </c>
      <c r="H111" s="1">
        <f t="shared" si="9"/>
        <v>6</v>
      </c>
      <c r="I111" s="1">
        <v>3</v>
      </c>
      <c r="J111" s="1">
        <v>0</v>
      </c>
      <c r="K111" s="1">
        <v>0</v>
      </c>
      <c r="L111" s="1">
        <v>0</v>
      </c>
      <c r="M111" s="1">
        <v>8</v>
      </c>
      <c r="N111" s="1">
        <v>0</v>
      </c>
      <c r="O111" s="1">
        <v>0</v>
      </c>
      <c r="P111" s="42">
        <f t="shared" si="8"/>
        <v>20</v>
      </c>
      <c r="Q111" s="1">
        <v>0</v>
      </c>
      <c r="R111" s="1" t="s">
        <v>33</v>
      </c>
      <c r="S111" s="1">
        <v>2400</v>
      </c>
      <c r="T111" s="11" t="s">
        <v>443</v>
      </c>
      <c r="U111" s="1" t="s">
        <v>445</v>
      </c>
      <c r="V111" s="1" t="s">
        <v>177</v>
      </c>
      <c r="W111" s="1"/>
      <c r="X111" s="1">
        <v>4</v>
      </c>
      <c r="Y111" s="1">
        <v>112</v>
      </c>
      <c r="Z111" s="28">
        <v>0</v>
      </c>
      <c r="AA111" s="26">
        <v>0</v>
      </c>
    </row>
    <row r="112" spans="1:27" ht="24">
      <c r="A112">
        <v>53000113</v>
      </c>
      <c r="B112" s="8" t="s">
        <v>178</v>
      </c>
      <c r="C112" s="1" t="s">
        <v>323</v>
      </c>
      <c r="D112" s="26" t="s">
        <v>649</v>
      </c>
      <c r="E112" s="1">
        <v>2</v>
      </c>
      <c r="F112">
        <v>202</v>
      </c>
      <c r="G112" s="1">
        <v>0</v>
      </c>
      <c r="H112" s="1">
        <f t="shared" si="9"/>
        <v>6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0</v>
      </c>
      <c r="O112" s="1">
        <v>2</v>
      </c>
      <c r="P112" s="42">
        <f t="shared" si="8"/>
        <v>-28</v>
      </c>
      <c r="Q112" s="1">
        <v>0</v>
      </c>
      <c r="R112" s="1" t="s">
        <v>33</v>
      </c>
      <c r="S112" s="1">
        <v>1400</v>
      </c>
      <c r="T112" s="11" t="s">
        <v>578</v>
      </c>
      <c r="U112" s="7" t="s">
        <v>539</v>
      </c>
      <c r="V112" s="1" t="s">
        <v>179</v>
      </c>
      <c r="W112" s="1"/>
      <c r="X112" s="1">
        <v>4</v>
      </c>
      <c r="Y112" s="1">
        <v>113</v>
      </c>
      <c r="Z112" s="28">
        <v>0</v>
      </c>
      <c r="AA112" s="26">
        <v>0</v>
      </c>
    </row>
    <row r="113" spans="1:27" ht="24">
      <c r="A113">
        <v>53000114</v>
      </c>
      <c r="B113" s="34" t="s">
        <v>180</v>
      </c>
      <c r="C113" s="1" t="s">
        <v>324</v>
      </c>
      <c r="D113" s="26" t="s">
        <v>654</v>
      </c>
      <c r="E113" s="1">
        <v>2</v>
      </c>
      <c r="F113">
        <v>203</v>
      </c>
      <c r="G113" s="1">
        <v>0</v>
      </c>
      <c r="H113" s="1">
        <f t="shared" si="9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-1</v>
      </c>
      <c r="P113" s="42">
        <f t="shared" si="8"/>
        <v>-86</v>
      </c>
      <c r="Q113" s="1">
        <v>0</v>
      </c>
      <c r="R113" s="1" t="s">
        <v>43</v>
      </c>
      <c r="S113" s="1">
        <v>300</v>
      </c>
      <c r="T113" s="21" t="s">
        <v>341</v>
      </c>
      <c r="U113" s="1" t="s">
        <v>181</v>
      </c>
      <c r="V113" s="1" t="s">
        <v>182</v>
      </c>
      <c r="W113" s="1"/>
      <c r="X113" s="1">
        <v>4</v>
      </c>
      <c r="Y113" s="1">
        <v>114</v>
      </c>
      <c r="Z113" s="28">
        <v>0</v>
      </c>
      <c r="AA113" s="26">
        <v>0</v>
      </c>
    </row>
    <row r="114" spans="1:27" ht="36">
      <c r="A114">
        <v>53000115</v>
      </c>
      <c r="B114" s="34" t="s">
        <v>183</v>
      </c>
      <c r="C114" s="1" t="s">
        <v>325</v>
      </c>
      <c r="D114" s="26" t="s">
        <v>654</v>
      </c>
      <c r="E114" s="1">
        <v>2</v>
      </c>
      <c r="F114">
        <v>203</v>
      </c>
      <c r="G114" s="1">
        <v>0</v>
      </c>
      <c r="H114" s="1">
        <f t="shared" si="9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2">
        <f t="shared" si="8"/>
        <v>-86</v>
      </c>
      <c r="Q114" s="1">
        <v>0</v>
      </c>
      <c r="R114" s="1" t="s">
        <v>43</v>
      </c>
      <c r="S114" s="1">
        <v>300</v>
      </c>
      <c r="T114" s="21" t="s">
        <v>343</v>
      </c>
      <c r="U114" s="1" t="s">
        <v>184</v>
      </c>
      <c r="V114" s="1" t="s">
        <v>182</v>
      </c>
      <c r="W114" s="1"/>
      <c r="X114" s="1">
        <v>4</v>
      </c>
      <c r="Y114" s="1">
        <v>115</v>
      </c>
      <c r="Z114" s="28">
        <v>0</v>
      </c>
      <c r="AA114" s="26">
        <v>0</v>
      </c>
    </row>
    <row r="115" spans="1:27" ht="60">
      <c r="A115">
        <v>53000116</v>
      </c>
      <c r="B115" s="8" t="s">
        <v>185</v>
      </c>
      <c r="C115" s="1" t="s">
        <v>326</v>
      </c>
      <c r="D115" s="26" t="s">
        <v>662</v>
      </c>
      <c r="E115" s="1">
        <v>1</v>
      </c>
      <c r="F115">
        <v>202</v>
      </c>
      <c r="G115" s="1">
        <v>0</v>
      </c>
      <c r="H115" s="1">
        <f t="shared" si="9"/>
        <v>6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50</v>
      </c>
      <c r="O115" s="1">
        <v>1</v>
      </c>
      <c r="P115" s="42">
        <f t="shared" si="8"/>
        <v>-34</v>
      </c>
      <c r="Q115" s="1">
        <v>0</v>
      </c>
      <c r="R115" s="1" t="s">
        <v>1</v>
      </c>
      <c r="S115" s="1">
        <v>1300</v>
      </c>
      <c r="T115" s="11" t="s">
        <v>449</v>
      </c>
      <c r="U115" s="7" t="s">
        <v>451</v>
      </c>
      <c r="V115" s="1" t="s">
        <v>186</v>
      </c>
      <c r="W115" s="1"/>
      <c r="X115" s="1">
        <v>4</v>
      </c>
      <c r="Y115" s="1">
        <v>116</v>
      </c>
      <c r="Z115" s="28">
        <v>0</v>
      </c>
      <c r="AA115" s="26">
        <v>0</v>
      </c>
    </row>
    <row r="116" spans="1:27" ht="48">
      <c r="A116">
        <v>53000117</v>
      </c>
      <c r="B116" s="8" t="s">
        <v>187</v>
      </c>
      <c r="C116" s="1" t="s">
        <v>327</v>
      </c>
      <c r="D116" s="26" t="s">
        <v>745</v>
      </c>
      <c r="E116" s="1">
        <v>2</v>
      </c>
      <c r="F116">
        <v>203</v>
      </c>
      <c r="G116" s="1">
        <v>0</v>
      </c>
      <c r="H116" s="1">
        <f t="shared" si="9"/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30</v>
      </c>
      <c r="O116" s="1">
        <v>10</v>
      </c>
      <c r="P116" s="42">
        <f t="shared" si="8"/>
        <v>0</v>
      </c>
      <c r="Q116" s="1">
        <v>30</v>
      </c>
      <c r="R116" s="1" t="s">
        <v>188</v>
      </c>
      <c r="S116" s="1">
        <v>1800</v>
      </c>
      <c r="T116" s="11" t="s">
        <v>739</v>
      </c>
      <c r="U116" s="7" t="s">
        <v>731</v>
      </c>
      <c r="V116" s="1" t="s">
        <v>2</v>
      </c>
      <c r="W116" s="1"/>
      <c r="X116" s="1">
        <v>4</v>
      </c>
      <c r="Y116" s="1">
        <v>117</v>
      </c>
      <c r="Z116" s="28">
        <v>0</v>
      </c>
      <c r="AA116" s="26">
        <v>0</v>
      </c>
    </row>
    <row r="117" spans="1:27" ht="48">
      <c r="A117">
        <v>53000118</v>
      </c>
      <c r="B117" s="8" t="s">
        <v>189</v>
      </c>
      <c r="C117" s="1" t="s">
        <v>328</v>
      </c>
      <c r="D117" s="26" t="s">
        <v>745</v>
      </c>
      <c r="E117" s="1">
        <v>2</v>
      </c>
      <c r="F117">
        <v>203</v>
      </c>
      <c r="G117" s="1">
        <v>0</v>
      </c>
      <c r="H117" s="1">
        <f t="shared" si="9"/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10</v>
      </c>
      <c r="P117" s="42">
        <f t="shared" si="8"/>
        <v>0</v>
      </c>
      <c r="Q117" s="1">
        <v>30</v>
      </c>
      <c r="R117" s="1" t="s">
        <v>188</v>
      </c>
      <c r="S117" s="1">
        <v>1800</v>
      </c>
      <c r="T117" s="11" t="s">
        <v>738</v>
      </c>
      <c r="U117" s="7" t="s">
        <v>732</v>
      </c>
      <c r="V117" s="1" t="s">
        <v>2</v>
      </c>
      <c r="W117" s="1"/>
      <c r="X117" s="1">
        <v>4</v>
      </c>
      <c r="Y117" s="1">
        <v>118</v>
      </c>
      <c r="Z117" s="28">
        <v>0</v>
      </c>
      <c r="AA117" s="26">
        <v>0</v>
      </c>
    </row>
    <row r="118" spans="1:27" ht="48">
      <c r="A118">
        <v>53000119</v>
      </c>
      <c r="B118" s="8" t="s">
        <v>190</v>
      </c>
      <c r="C118" s="1" t="s">
        <v>329</v>
      </c>
      <c r="D118" s="26" t="s">
        <v>745</v>
      </c>
      <c r="E118" s="1">
        <v>2</v>
      </c>
      <c r="F118">
        <v>203</v>
      </c>
      <c r="G118" s="1">
        <v>0</v>
      </c>
      <c r="H118" s="1">
        <f t="shared" si="9"/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10</v>
      </c>
      <c r="P118" s="42">
        <f t="shared" si="8"/>
        <v>0</v>
      </c>
      <c r="Q118" s="1">
        <v>30</v>
      </c>
      <c r="R118" s="1" t="s">
        <v>188</v>
      </c>
      <c r="S118" s="1">
        <v>1800</v>
      </c>
      <c r="T118" s="11" t="s">
        <v>740</v>
      </c>
      <c r="U118" s="7" t="s">
        <v>733</v>
      </c>
      <c r="V118" s="1" t="s">
        <v>2</v>
      </c>
      <c r="W118" s="1"/>
      <c r="X118" s="1">
        <v>4</v>
      </c>
      <c r="Y118" s="1">
        <v>119</v>
      </c>
      <c r="Z118" s="28">
        <v>0</v>
      </c>
      <c r="AA118" s="26">
        <v>0</v>
      </c>
    </row>
    <row r="119" spans="1:27" ht="48">
      <c r="A119">
        <v>53000120</v>
      </c>
      <c r="B119" s="8" t="s">
        <v>191</v>
      </c>
      <c r="C119" s="1" t="s">
        <v>330</v>
      </c>
      <c r="D119" s="26" t="s">
        <v>745</v>
      </c>
      <c r="E119" s="1">
        <v>2</v>
      </c>
      <c r="F119">
        <v>203</v>
      </c>
      <c r="G119" s="1">
        <v>0</v>
      </c>
      <c r="H119" s="1">
        <f t="shared" si="9"/>
        <v>1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10</v>
      </c>
      <c r="P119" s="42">
        <f t="shared" si="8"/>
        <v>0</v>
      </c>
      <c r="Q119" s="1">
        <v>30</v>
      </c>
      <c r="R119" s="1" t="s">
        <v>188</v>
      </c>
      <c r="S119" s="1">
        <v>1800</v>
      </c>
      <c r="T119" s="11" t="s">
        <v>741</v>
      </c>
      <c r="U119" s="7" t="s">
        <v>734</v>
      </c>
      <c r="V119" s="1" t="s">
        <v>2</v>
      </c>
      <c r="W119" s="1"/>
      <c r="X119" s="1">
        <v>4</v>
      </c>
      <c r="Y119" s="1">
        <v>120</v>
      </c>
      <c r="Z119" s="28">
        <v>0</v>
      </c>
      <c r="AA119" s="26">
        <v>0</v>
      </c>
    </row>
    <row r="120" spans="1:27" ht="48">
      <c r="A120">
        <v>53000121</v>
      </c>
      <c r="B120" s="8" t="s">
        <v>192</v>
      </c>
      <c r="C120" s="1" t="s">
        <v>331</v>
      </c>
      <c r="D120" s="26" t="s">
        <v>745</v>
      </c>
      <c r="E120" s="1">
        <v>2</v>
      </c>
      <c r="F120">
        <v>203</v>
      </c>
      <c r="G120" s="1">
        <v>0</v>
      </c>
      <c r="H120" s="1">
        <f t="shared" si="9"/>
        <v>1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10</v>
      </c>
      <c r="P120" s="42">
        <f t="shared" si="8"/>
        <v>0</v>
      </c>
      <c r="Q120" s="1">
        <v>30</v>
      </c>
      <c r="R120" s="1" t="s">
        <v>188</v>
      </c>
      <c r="S120" s="1">
        <v>1800</v>
      </c>
      <c r="T120" s="11" t="s">
        <v>742</v>
      </c>
      <c r="U120" s="7" t="s">
        <v>735</v>
      </c>
      <c r="V120" s="1" t="s">
        <v>2</v>
      </c>
      <c r="W120" s="1"/>
      <c r="X120" s="1">
        <v>4</v>
      </c>
      <c r="Y120" s="1">
        <v>121</v>
      </c>
      <c r="Z120" s="28">
        <v>0</v>
      </c>
      <c r="AA120" s="26">
        <v>0</v>
      </c>
    </row>
    <row r="121" spans="1:27" ht="48">
      <c r="A121">
        <v>53000122</v>
      </c>
      <c r="B121" s="8" t="s">
        <v>193</v>
      </c>
      <c r="C121" s="1" t="s">
        <v>231</v>
      </c>
      <c r="D121" s="26" t="s">
        <v>745</v>
      </c>
      <c r="E121" s="1">
        <v>2</v>
      </c>
      <c r="F121">
        <v>203</v>
      </c>
      <c r="G121" s="1">
        <v>0</v>
      </c>
      <c r="H121" s="1">
        <f t="shared" si="9"/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10</v>
      </c>
      <c r="P121" s="42">
        <f t="shared" si="8"/>
        <v>0</v>
      </c>
      <c r="Q121" s="1">
        <v>30</v>
      </c>
      <c r="R121" s="1" t="s">
        <v>188</v>
      </c>
      <c r="S121" s="1">
        <v>1800</v>
      </c>
      <c r="T121" s="11" t="s">
        <v>743</v>
      </c>
      <c r="U121" s="7" t="s">
        <v>736</v>
      </c>
      <c r="V121" s="1" t="s">
        <v>2</v>
      </c>
      <c r="W121" s="1"/>
      <c r="X121" s="1">
        <v>4</v>
      </c>
      <c r="Y121" s="1">
        <v>122</v>
      </c>
      <c r="Z121" s="28">
        <v>0</v>
      </c>
      <c r="AA121" s="26">
        <v>0</v>
      </c>
    </row>
    <row r="122" spans="1:27" ht="48">
      <c r="A122">
        <v>53000125</v>
      </c>
      <c r="B122" s="8" t="s">
        <v>194</v>
      </c>
      <c r="C122" s="1" t="s">
        <v>332</v>
      </c>
      <c r="D122" s="26" t="s">
        <v>745</v>
      </c>
      <c r="E122" s="1">
        <v>2</v>
      </c>
      <c r="F122">
        <v>203</v>
      </c>
      <c r="G122" s="1">
        <v>0</v>
      </c>
      <c r="H122" s="1">
        <f t="shared" si="9"/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10</v>
      </c>
      <c r="P122" s="42">
        <f t="shared" si="8"/>
        <v>0</v>
      </c>
      <c r="Q122" s="1">
        <v>30</v>
      </c>
      <c r="R122" s="1" t="s">
        <v>188</v>
      </c>
      <c r="S122" s="1">
        <v>1800</v>
      </c>
      <c r="T122" s="11" t="s">
        <v>744</v>
      </c>
      <c r="U122" s="7" t="s">
        <v>737</v>
      </c>
      <c r="V122" s="1" t="s">
        <v>2</v>
      </c>
      <c r="W122" s="1"/>
      <c r="X122" s="1">
        <v>4</v>
      </c>
      <c r="Y122" s="1">
        <v>125</v>
      </c>
      <c r="Z122" s="28">
        <v>0</v>
      </c>
      <c r="AA122" s="26">
        <v>0</v>
      </c>
    </row>
    <row r="123" spans="1:27" ht="84">
      <c r="A123">
        <v>53000126</v>
      </c>
      <c r="B123" s="8" t="s">
        <v>195</v>
      </c>
      <c r="C123" s="1" t="s">
        <v>333</v>
      </c>
      <c r="D123" s="26" t="s">
        <v>648</v>
      </c>
      <c r="E123" s="1">
        <v>4</v>
      </c>
      <c r="F123">
        <v>202</v>
      </c>
      <c r="G123" s="1">
        <v>6</v>
      </c>
      <c r="H123" s="1">
        <f t="shared" si="9"/>
        <v>4</v>
      </c>
      <c r="I123" s="1">
        <v>4</v>
      </c>
      <c r="J123" s="1">
        <v>75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42">
        <f t="shared" si="8"/>
        <v>11</v>
      </c>
      <c r="Q123" s="1">
        <v>10</v>
      </c>
      <c r="R123" s="7" t="s">
        <v>354</v>
      </c>
      <c r="S123" s="1">
        <v>2200</v>
      </c>
      <c r="T123" s="11" t="s">
        <v>693</v>
      </c>
      <c r="U123" s="7" t="s">
        <v>563</v>
      </c>
      <c r="V123" s="1" t="s">
        <v>608</v>
      </c>
      <c r="W123" s="1" t="s">
        <v>608</v>
      </c>
      <c r="X123" s="1">
        <v>4</v>
      </c>
      <c r="Y123" s="1">
        <v>126</v>
      </c>
      <c r="Z123" s="28">
        <v>0</v>
      </c>
      <c r="AA123" s="26">
        <v>1</v>
      </c>
    </row>
    <row r="124" spans="1:27" ht="60">
      <c r="A124">
        <v>53000127</v>
      </c>
      <c r="B124" s="9" t="s">
        <v>353</v>
      </c>
      <c r="C124" s="1" t="s">
        <v>334</v>
      </c>
      <c r="D124" s="26" t="s">
        <v>658</v>
      </c>
      <c r="E124" s="1">
        <v>5</v>
      </c>
      <c r="F124">
        <v>201</v>
      </c>
      <c r="G124" s="1">
        <v>5</v>
      </c>
      <c r="H124" s="1">
        <f t="shared" si="9"/>
        <v>6</v>
      </c>
      <c r="I124" s="1">
        <v>5</v>
      </c>
      <c r="J124" s="1">
        <v>0</v>
      </c>
      <c r="K124" s="1">
        <v>100</v>
      </c>
      <c r="L124" s="1">
        <v>0</v>
      </c>
      <c r="M124" s="1">
        <v>0</v>
      </c>
      <c r="N124" s="1">
        <v>0</v>
      </c>
      <c r="O124" s="1">
        <v>0</v>
      </c>
      <c r="P124" s="42">
        <f t="shared" si="8"/>
        <v>50</v>
      </c>
      <c r="Q124" s="1">
        <v>12</v>
      </c>
      <c r="R124" s="1" t="s">
        <v>127</v>
      </c>
      <c r="S124" s="1">
        <v>3000</v>
      </c>
      <c r="T124" s="11" t="s">
        <v>694</v>
      </c>
      <c r="U124" s="7" t="s">
        <v>438</v>
      </c>
      <c r="V124" s="1" t="s">
        <v>41</v>
      </c>
      <c r="W124" s="1" t="s">
        <v>41</v>
      </c>
      <c r="X124" s="1">
        <v>4</v>
      </c>
      <c r="Y124" s="1">
        <v>127</v>
      </c>
      <c r="Z124" s="28">
        <v>0</v>
      </c>
      <c r="AA124" s="26">
        <v>1</v>
      </c>
    </row>
    <row r="125" spans="1:27">
      <c r="A125">
        <v>53000129</v>
      </c>
      <c r="B125" s="23" t="s">
        <v>468</v>
      </c>
      <c r="C125" s="15" t="s">
        <v>469</v>
      </c>
      <c r="D125" s="26" t="s">
        <v>651</v>
      </c>
      <c r="E125" s="15">
        <v>3</v>
      </c>
      <c r="F125">
        <v>200</v>
      </c>
      <c r="G125" s="15">
        <v>0</v>
      </c>
      <c r="H125" s="1">
        <f t="shared" si="9"/>
        <v>6</v>
      </c>
      <c r="I125" s="15">
        <v>3</v>
      </c>
      <c r="J125" s="15">
        <v>0</v>
      </c>
      <c r="K125" s="15">
        <v>0</v>
      </c>
      <c r="L125" s="15">
        <v>0</v>
      </c>
      <c r="M125" s="15">
        <v>20</v>
      </c>
      <c r="N125" s="15">
        <v>0</v>
      </c>
      <c r="O125" s="15">
        <v>3</v>
      </c>
      <c r="P125" s="42">
        <f t="shared" si="8"/>
        <v>-7</v>
      </c>
      <c r="Q125" s="15">
        <v>0</v>
      </c>
      <c r="R125" s="15" t="s">
        <v>470</v>
      </c>
      <c r="S125" s="1">
        <v>1800</v>
      </c>
      <c r="T125" s="11" t="s">
        <v>716</v>
      </c>
      <c r="U125" s="7" t="s">
        <v>480</v>
      </c>
      <c r="V125" s="1" t="s">
        <v>114</v>
      </c>
      <c r="W125" s="1"/>
      <c r="X125" s="15">
        <v>4</v>
      </c>
      <c r="Y125" s="15">
        <v>129</v>
      </c>
      <c r="Z125" s="28">
        <v>0</v>
      </c>
      <c r="AA125" s="15">
        <v>1</v>
      </c>
    </row>
  </sheetData>
  <sortState ref="A2:V2">
    <sortCondition ref="E1"/>
  </sortState>
  <phoneticPr fontId="18" type="noConversion"/>
  <conditionalFormatting sqref="I70:I114 I38:I68 I120:I124 I17:I35 I4:I15">
    <cfRule type="cellIs" dxfId="146" priority="54" operator="notEqual">
      <formula>$E4</formula>
    </cfRule>
  </conditionalFormatting>
  <conditionalFormatting sqref="J125:P125 J38:P68 J4:O4 J17:P35 J5:P15 J70:P123">
    <cfRule type="cellIs" dxfId="145" priority="53" operator="equal">
      <formula>0</formula>
    </cfRule>
  </conditionalFormatting>
  <conditionalFormatting sqref="I124">
    <cfRule type="cellIs" dxfId="144" priority="51" operator="notEqual">
      <formula>$E124</formula>
    </cfRule>
  </conditionalFormatting>
  <conditionalFormatting sqref="I115:I122">
    <cfRule type="cellIs" dxfId="143" priority="49" operator="notEqual">
      <formula>$E115</formula>
    </cfRule>
  </conditionalFormatting>
  <conditionalFormatting sqref="I125">
    <cfRule type="cellIs" dxfId="142" priority="48" operator="notEqual">
      <formula>$E125</formula>
    </cfRule>
  </conditionalFormatting>
  <conditionalFormatting sqref="J125:P125">
    <cfRule type="cellIs" dxfId="141" priority="47" operator="equal">
      <formula>0</formula>
    </cfRule>
  </conditionalFormatting>
  <conditionalFormatting sqref="J124:P124">
    <cfRule type="cellIs" dxfId="140" priority="33" operator="equal">
      <formula>0</formula>
    </cfRule>
  </conditionalFormatting>
  <conditionalFormatting sqref="I69">
    <cfRule type="cellIs" dxfId="139" priority="18" operator="notEqual">
      <formula>$E69</formula>
    </cfRule>
  </conditionalFormatting>
  <conditionalFormatting sqref="J69:P69">
    <cfRule type="cellIs" dxfId="138" priority="17" operator="equal">
      <formula>0</formula>
    </cfRule>
  </conditionalFormatting>
  <conditionalFormatting sqref="I36">
    <cfRule type="cellIs" dxfId="137" priority="16" operator="notEqual">
      <formula>$E36</formula>
    </cfRule>
  </conditionalFormatting>
  <conditionalFormatting sqref="J36:P36">
    <cfRule type="cellIs" dxfId="136" priority="15" operator="equal">
      <formula>0</formula>
    </cfRule>
  </conditionalFormatting>
  <conditionalFormatting sqref="I37">
    <cfRule type="cellIs" dxfId="135" priority="14" operator="notEqual">
      <formula>$E37</formula>
    </cfRule>
  </conditionalFormatting>
  <conditionalFormatting sqref="J37:P37">
    <cfRule type="cellIs" dxfId="134" priority="13" operator="equal">
      <formula>0</formula>
    </cfRule>
  </conditionalFormatting>
  <conditionalFormatting sqref="H4:H15 H17:H125">
    <cfRule type="cellIs" dxfId="133" priority="9" operator="equal">
      <formula>1</formula>
    </cfRule>
    <cfRule type="cellIs" dxfId="132" priority="10" operator="equal">
      <formula>2</formula>
    </cfRule>
    <cfRule type="cellIs" dxfId="131" priority="11" operator="equal">
      <formula>3</formula>
    </cfRule>
    <cfRule type="cellIs" dxfId="130" priority="12" operator="greaterThanOrEqual">
      <formula>4</formula>
    </cfRule>
  </conditionalFormatting>
  <conditionalFormatting sqref="P4:P15 P17:P1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ellIs" dxfId="129" priority="6" operator="notEqual">
      <formula>$E16</formula>
    </cfRule>
  </conditionalFormatting>
  <conditionalFormatting sqref="J16:P16">
    <cfRule type="cellIs" dxfId="128" priority="5" operator="equal">
      <formula>0</formula>
    </cfRule>
  </conditionalFormatting>
  <conditionalFormatting sqref="H16">
    <cfRule type="cellIs" dxfId="127" priority="1" operator="equal">
      <formula>1</formula>
    </cfRule>
    <cfRule type="cellIs" dxfId="126" priority="2" operator="equal">
      <formula>2</formula>
    </cfRule>
    <cfRule type="cellIs" dxfId="125" priority="3" operator="equal">
      <formula>3</formula>
    </cfRule>
    <cfRule type="cellIs" dxfId="124" priority="4" operator="greaterThanOrEqual">
      <formula>4</formula>
    </cfRule>
  </conditionalFormatting>
  <conditionalFormatting sqref="P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6" sqref="I6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3" width="7.88671875" customWidth="1"/>
    <col min="24" max="27" width="4" customWidth="1"/>
  </cols>
  <sheetData>
    <row r="1" spans="1:27" ht="65.25" customHeight="1">
      <c r="A1" s="12" t="s">
        <v>206</v>
      </c>
      <c r="B1" s="13" t="s">
        <v>207</v>
      </c>
      <c r="C1" s="13" t="s">
        <v>213</v>
      </c>
      <c r="D1" s="35" t="s">
        <v>529</v>
      </c>
      <c r="E1" s="13" t="s">
        <v>208</v>
      </c>
      <c r="F1" s="13" t="s">
        <v>209</v>
      </c>
      <c r="G1" s="13" t="s">
        <v>210</v>
      </c>
      <c r="H1" s="39" t="s">
        <v>665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413</v>
      </c>
      <c r="N1" s="16" t="s">
        <v>419</v>
      </c>
      <c r="O1" s="17" t="s">
        <v>373</v>
      </c>
      <c r="P1" s="16" t="s">
        <v>667</v>
      </c>
      <c r="Q1" s="13" t="s">
        <v>356</v>
      </c>
      <c r="R1" s="13" t="s">
        <v>355</v>
      </c>
      <c r="S1" s="13" t="s">
        <v>488</v>
      </c>
      <c r="T1" s="13" t="s">
        <v>417</v>
      </c>
      <c r="U1" s="13" t="s">
        <v>338</v>
      </c>
      <c r="V1" s="13" t="s">
        <v>487</v>
      </c>
      <c r="W1" s="13" t="s">
        <v>670</v>
      </c>
      <c r="X1" s="13" t="s">
        <v>211</v>
      </c>
      <c r="Y1" s="14" t="s">
        <v>212</v>
      </c>
      <c r="Z1" s="24" t="s">
        <v>455</v>
      </c>
      <c r="AA1" s="29" t="s">
        <v>458</v>
      </c>
    </row>
    <row r="2" spans="1:27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457</v>
      </c>
      <c r="I2" s="4" t="s">
        <v>360</v>
      </c>
      <c r="J2" s="18" t="s">
        <v>360</v>
      </c>
      <c r="K2" s="18" t="s">
        <v>360</v>
      </c>
      <c r="L2" s="18" t="s">
        <v>418</v>
      </c>
      <c r="M2" s="18" t="s">
        <v>418</v>
      </c>
      <c r="N2" s="18" t="s">
        <v>418</v>
      </c>
      <c r="O2" s="18" t="s">
        <v>360</v>
      </c>
      <c r="P2" s="18" t="s">
        <v>668</v>
      </c>
      <c r="Q2" s="4" t="s">
        <v>357</v>
      </c>
      <c r="R2" s="4" t="s">
        <v>197</v>
      </c>
      <c r="S2" s="4" t="s">
        <v>360</v>
      </c>
      <c r="T2" s="4" t="s">
        <v>362</v>
      </c>
      <c r="U2" s="10" t="s">
        <v>197</v>
      </c>
      <c r="V2" s="4" t="s">
        <v>197</v>
      </c>
      <c r="W2" s="4" t="s">
        <v>671</v>
      </c>
      <c r="X2" s="4" t="s">
        <v>196</v>
      </c>
      <c r="Y2" s="5" t="s">
        <v>197</v>
      </c>
      <c r="Z2" s="25" t="s">
        <v>360</v>
      </c>
      <c r="AA2" s="30" t="s">
        <v>360</v>
      </c>
    </row>
    <row r="3" spans="1:27">
      <c r="A3" s="2" t="s">
        <v>198</v>
      </c>
      <c r="B3" s="2" t="s">
        <v>199</v>
      </c>
      <c r="C3" s="6" t="s">
        <v>214</v>
      </c>
      <c r="D3" s="27" t="s">
        <v>530</v>
      </c>
      <c r="E3" s="2" t="s">
        <v>200</v>
      </c>
      <c r="F3" s="2" t="s">
        <v>201</v>
      </c>
      <c r="G3" s="2" t="s">
        <v>202</v>
      </c>
      <c r="H3" s="40" t="s">
        <v>666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414</v>
      </c>
      <c r="N3" s="19" t="s">
        <v>421</v>
      </c>
      <c r="O3" s="20" t="s">
        <v>375</v>
      </c>
      <c r="P3" s="41" t="s">
        <v>669</v>
      </c>
      <c r="Q3" s="6" t="s">
        <v>358</v>
      </c>
      <c r="R3" s="2" t="s">
        <v>203</v>
      </c>
      <c r="S3" s="2" t="s">
        <v>490</v>
      </c>
      <c r="T3" s="6" t="s">
        <v>337</v>
      </c>
      <c r="U3" s="6" t="s">
        <v>339</v>
      </c>
      <c r="V3" s="6" t="s">
        <v>363</v>
      </c>
      <c r="W3" s="6" t="s">
        <v>672</v>
      </c>
      <c r="X3" s="2" t="s">
        <v>204</v>
      </c>
      <c r="Y3" s="2" t="s">
        <v>205</v>
      </c>
      <c r="Z3" s="27" t="s">
        <v>456</v>
      </c>
      <c r="AA3" s="27" t="s">
        <v>459</v>
      </c>
    </row>
    <row r="4" spans="1:27" ht="24">
      <c r="A4">
        <v>53100000</v>
      </c>
      <c r="B4" s="23" t="s">
        <v>460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>(S4-2000)/20+O4</f>
        <v>-103.05</v>
      </c>
      <c r="Q4" s="15">
        <v>0</v>
      </c>
      <c r="R4" s="15" t="s">
        <v>6</v>
      </c>
      <c r="S4" s="1">
        <v>-1</v>
      </c>
      <c r="T4" s="11" t="s">
        <v>473</v>
      </c>
      <c r="U4" s="7" t="s">
        <v>407</v>
      </c>
      <c r="V4" s="15" t="s">
        <v>461</v>
      </c>
      <c r="W4" s="15"/>
      <c r="X4" s="15">
        <v>4</v>
      </c>
      <c r="Y4" s="15">
        <v>1</v>
      </c>
      <c r="Z4" s="28">
        <v>1</v>
      </c>
      <c r="AA4" s="15">
        <v>0</v>
      </c>
    </row>
    <row r="5" spans="1:27">
      <c r="A5">
        <v>53100001</v>
      </c>
      <c r="B5" s="23" t="s">
        <v>368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ref="P5:P9" si="1">(S5-2000)/20+O5</f>
        <v>-103.05</v>
      </c>
      <c r="Q5" s="15">
        <v>0</v>
      </c>
      <c r="R5" s="15" t="s">
        <v>340</v>
      </c>
      <c r="S5" s="1">
        <v>-1</v>
      </c>
      <c r="T5" s="11" t="s">
        <v>474</v>
      </c>
      <c r="U5" s="7" t="s">
        <v>376</v>
      </c>
      <c r="V5" s="1" t="s">
        <v>20</v>
      </c>
      <c r="W5" s="1"/>
      <c r="X5" s="15">
        <v>4</v>
      </c>
      <c r="Y5" s="15">
        <v>1</v>
      </c>
      <c r="Z5" s="28">
        <v>1</v>
      </c>
      <c r="AA5" s="15">
        <v>0</v>
      </c>
    </row>
    <row r="6" spans="1:27" ht="36">
      <c r="A6">
        <v>53100002</v>
      </c>
      <c r="B6" s="23" t="s">
        <v>463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-103.05</v>
      </c>
      <c r="Q6" s="15">
        <v>0</v>
      </c>
      <c r="R6" s="15" t="s">
        <v>6</v>
      </c>
      <c r="S6" s="1">
        <v>-1</v>
      </c>
      <c r="T6" s="11" t="s">
        <v>475</v>
      </c>
      <c r="U6" s="7" t="s">
        <v>477</v>
      </c>
      <c r="V6" s="15" t="s">
        <v>462</v>
      </c>
      <c r="W6" s="15"/>
      <c r="X6" s="15">
        <v>4</v>
      </c>
      <c r="Y6" s="15">
        <v>1</v>
      </c>
      <c r="Z6" s="28">
        <v>1</v>
      </c>
      <c r="AA6" s="15">
        <v>0</v>
      </c>
    </row>
    <row r="7" spans="1:27">
      <c r="A7">
        <v>53100003</v>
      </c>
      <c r="B7" s="23" t="s">
        <v>464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-103.05</v>
      </c>
      <c r="Q7" s="15">
        <v>0</v>
      </c>
      <c r="R7" s="15" t="s">
        <v>1</v>
      </c>
      <c r="S7" s="1">
        <v>-1</v>
      </c>
      <c r="T7" s="11" t="s">
        <v>521</v>
      </c>
      <c r="U7" s="7" t="s">
        <v>478</v>
      </c>
      <c r="V7" s="15" t="s">
        <v>2</v>
      </c>
      <c r="W7" s="15"/>
      <c r="X7" s="15">
        <v>4</v>
      </c>
      <c r="Y7" s="15">
        <v>1</v>
      </c>
      <c r="Z7" s="28">
        <v>1</v>
      </c>
      <c r="AA7" s="15">
        <v>0</v>
      </c>
    </row>
    <row r="8" spans="1:27" ht="36">
      <c r="A8">
        <v>53100004</v>
      </c>
      <c r="B8" s="23" t="s">
        <v>465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-103.05</v>
      </c>
      <c r="Q8" s="15">
        <v>0</v>
      </c>
      <c r="R8" s="15" t="s">
        <v>1</v>
      </c>
      <c r="S8" s="1">
        <v>-1</v>
      </c>
      <c r="T8" s="11" t="s">
        <v>472</v>
      </c>
      <c r="U8" s="7" t="s">
        <v>479</v>
      </c>
      <c r="V8" s="15" t="s">
        <v>2</v>
      </c>
      <c r="W8" s="15"/>
      <c r="X8" s="15">
        <v>4</v>
      </c>
      <c r="Y8" s="15">
        <v>1</v>
      </c>
      <c r="Z8" s="28">
        <v>1</v>
      </c>
      <c r="AA8" s="15">
        <v>0</v>
      </c>
    </row>
    <row r="9" spans="1:27" ht="24">
      <c r="A9">
        <v>53100005</v>
      </c>
      <c r="B9" s="23" t="s">
        <v>466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-103.05</v>
      </c>
      <c r="Q9" s="15">
        <v>0</v>
      </c>
      <c r="R9" s="15" t="s">
        <v>6</v>
      </c>
      <c r="S9" s="1">
        <v>-1</v>
      </c>
      <c r="T9" s="11" t="s">
        <v>637</v>
      </c>
      <c r="U9" s="7" t="s">
        <v>471</v>
      </c>
      <c r="V9" s="15" t="s">
        <v>467</v>
      </c>
      <c r="W9" s="15"/>
      <c r="X9" s="15">
        <v>4</v>
      </c>
      <c r="Y9" s="15">
        <v>1</v>
      </c>
      <c r="Z9" s="28">
        <v>1</v>
      </c>
      <c r="AA9" s="26">
        <v>0</v>
      </c>
    </row>
  </sheetData>
  <phoneticPr fontId="18" type="noConversion"/>
  <conditionalFormatting sqref="J4:P9">
    <cfRule type="cellIs" dxfId="93" priority="39" operator="equal">
      <formula>0</formula>
    </cfRule>
  </conditionalFormatting>
  <conditionalFormatting sqref="O4:P8">
    <cfRule type="cellIs" dxfId="92" priority="35" operator="equal">
      <formula>0</formula>
    </cfRule>
  </conditionalFormatting>
  <conditionalFormatting sqref="J4:P4">
    <cfRule type="cellIs" dxfId="91" priority="34" operator="equal">
      <formula>0</formula>
    </cfRule>
  </conditionalFormatting>
  <conditionalFormatting sqref="I4">
    <cfRule type="cellIs" dxfId="90" priority="33" operator="notEqual">
      <formula>$E4</formula>
    </cfRule>
  </conditionalFormatting>
  <conditionalFormatting sqref="J4:P4">
    <cfRule type="cellIs" dxfId="89" priority="32" operator="equal">
      <formula>0</formula>
    </cfRule>
  </conditionalFormatting>
  <conditionalFormatting sqref="I5">
    <cfRule type="cellIs" dxfId="88" priority="31" operator="notEqual">
      <formula>$E5</formula>
    </cfRule>
  </conditionalFormatting>
  <conditionalFormatting sqref="J5:P5">
    <cfRule type="cellIs" dxfId="87" priority="30" operator="equal">
      <formula>0</formula>
    </cfRule>
  </conditionalFormatting>
  <conditionalFormatting sqref="I6">
    <cfRule type="cellIs" dxfId="86" priority="29" operator="notEqual">
      <formula>$E6</formula>
    </cfRule>
  </conditionalFormatting>
  <conditionalFormatting sqref="J6:P6">
    <cfRule type="cellIs" dxfId="85" priority="28" operator="equal">
      <formula>0</formula>
    </cfRule>
  </conditionalFormatting>
  <conditionalFormatting sqref="I7">
    <cfRule type="cellIs" dxfId="84" priority="27" operator="notEqual">
      <formula>$E7</formula>
    </cfRule>
  </conditionalFormatting>
  <conditionalFormatting sqref="J7:P7">
    <cfRule type="cellIs" dxfId="83" priority="26" operator="equal">
      <formula>0</formula>
    </cfRule>
  </conditionalFormatting>
  <conditionalFormatting sqref="I8">
    <cfRule type="cellIs" dxfId="82" priority="25" operator="notEqual">
      <formula>$E8</formula>
    </cfRule>
  </conditionalFormatting>
  <conditionalFormatting sqref="J8:P8">
    <cfRule type="cellIs" dxfId="81" priority="24" operator="equal">
      <formula>0</formula>
    </cfRule>
  </conditionalFormatting>
  <conditionalFormatting sqref="I9">
    <cfRule type="cellIs" dxfId="80" priority="23" operator="notEqual">
      <formula>$E9</formula>
    </cfRule>
  </conditionalFormatting>
  <conditionalFormatting sqref="J9:P9">
    <cfRule type="cellIs" dxfId="79" priority="22" operator="equal">
      <formula>0</formula>
    </cfRule>
  </conditionalFormatting>
  <conditionalFormatting sqref="H5:H9">
    <cfRule type="cellIs" dxfId="78" priority="5" operator="equal">
      <formula>1</formula>
    </cfRule>
    <cfRule type="cellIs" dxfId="77" priority="6" operator="equal">
      <formula>2</formula>
    </cfRule>
    <cfRule type="cellIs" dxfId="76" priority="7" operator="equal">
      <formula>3</formula>
    </cfRule>
    <cfRule type="cellIs" dxfId="75" priority="8" operator="greaterThanOrEqual">
      <formula>4</formula>
    </cfRule>
  </conditionalFormatting>
  <conditionalFormatting sqref="H4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7" sqref="U7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3" width="7.88671875" customWidth="1"/>
    <col min="24" max="24" width="4" customWidth="1"/>
    <col min="25" max="25" width="5" customWidth="1"/>
    <col min="26" max="27" width="4" customWidth="1"/>
  </cols>
  <sheetData>
    <row r="1" spans="1:27" ht="65.25" customHeight="1">
      <c r="A1" s="12" t="s">
        <v>206</v>
      </c>
      <c r="B1" s="13" t="s">
        <v>207</v>
      </c>
      <c r="C1" s="13" t="s">
        <v>213</v>
      </c>
      <c r="D1" s="35" t="s">
        <v>529</v>
      </c>
      <c r="E1" s="13" t="s">
        <v>208</v>
      </c>
      <c r="F1" s="13" t="s">
        <v>209</v>
      </c>
      <c r="G1" s="13" t="s">
        <v>210</v>
      </c>
      <c r="H1" s="39" t="s">
        <v>665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413</v>
      </c>
      <c r="N1" s="16" t="s">
        <v>419</v>
      </c>
      <c r="O1" s="17" t="s">
        <v>373</v>
      </c>
      <c r="P1" s="16" t="s">
        <v>667</v>
      </c>
      <c r="Q1" s="13" t="s">
        <v>356</v>
      </c>
      <c r="R1" s="13" t="s">
        <v>355</v>
      </c>
      <c r="S1" s="13" t="s">
        <v>488</v>
      </c>
      <c r="T1" s="13" t="s">
        <v>417</v>
      </c>
      <c r="U1" s="13" t="s">
        <v>338</v>
      </c>
      <c r="V1" s="13" t="s">
        <v>487</v>
      </c>
      <c r="W1" s="13" t="s">
        <v>670</v>
      </c>
      <c r="X1" s="13" t="s">
        <v>211</v>
      </c>
      <c r="Y1" s="14" t="s">
        <v>212</v>
      </c>
      <c r="Z1" s="24" t="s">
        <v>455</v>
      </c>
      <c r="AA1" s="29" t="s">
        <v>458</v>
      </c>
    </row>
    <row r="2" spans="1:27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457</v>
      </c>
      <c r="I2" s="4" t="s">
        <v>360</v>
      </c>
      <c r="J2" s="18" t="s">
        <v>360</v>
      </c>
      <c r="K2" s="18" t="s">
        <v>360</v>
      </c>
      <c r="L2" s="18" t="s">
        <v>418</v>
      </c>
      <c r="M2" s="18" t="s">
        <v>418</v>
      </c>
      <c r="N2" s="18" t="s">
        <v>418</v>
      </c>
      <c r="O2" s="18" t="s">
        <v>360</v>
      </c>
      <c r="P2" s="18" t="s">
        <v>668</v>
      </c>
      <c r="Q2" s="4" t="s">
        <v>357</v>
      </c>
      <c r="R2" s="4" t="s">
        <v>197</v>
      </c>
      <c r="S2" s="4" t="s">
        <v>360</v>
      </c>
      <c r="T2" s="4" t="s">
        <v>362</v>
      </c>
      <c r="U2" s="10" t="s">
        <v>197</v>
      </c>
      <c r="V2" s="4" t="s">
        <v>197</v>
      </c>
      <c r="W2" s="4" t="s">
        <v>671</v>
      </c>
      <c r="X2" s="4" t="s">
        <v>196</v>
      </c>
      <c r="Y2" s="5" t="s">
        <v>197</v>
      </c>
      <c r="Z2" s="25" t="s">
        <v>360</v>
      </c>
      <c r="AA2" s="30" t="s">
        <v>360</v>
      </c>
    </row>
    <row r="3" spans="1:27">
      <c r="A3" s="2" t="s">
        <v>198</v>
      </c>
      <c r="B3" s="2" t="s">
        <v>199</v>
      </c>
      <c r="C3" s="6" t="s">
        <v>214</v>
      </c>
      <c r="D3" s="27" t="s">
        <v>530</v>
      </c>
      <c r="E3" s="2" t="s">
        <v>200</v>
      </c>
      <c r="F3" s="2" t="s">
        <v>201</v>
      </c>
      <c r="G3" s="2" t="s">
        <v>202</v>
      </c>
      <c r="H3" s="40" t="s">
        <v>666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414</v>
      </c>
      <c r="N3" s="19" t="s">
        <v>421</v>
      </c>
      <c r="O3" s="20" t="s">
        <v>375</v>
      </c>
      <c r="P3" s="41" t="s">
        <v>669</v>
      </c>
      <c r="Q3" s="6" t="s">
        <v>358</v>
      </c>
      <c r="R3" s="2" t="s">
        <v>203</v>
      </c>
      <c r="S3" s="2" t="s">
        <v>490</v>
      </c>
      <c r="T3" s="6" t="s">
        <v>337</v>
      </c>
      <c r="U3" s="6" t="s">
        <v>339</v>
      </c>
      <c r="V3" s="6" t="s">
        <v>363</v>
      </c>
      <c r="W3" s="6" t="s">
        <v>672</v>
      </c>
      <c r="X3" s="2" t="s">
        <v>204</v>
      </c>
      <c r="Y3" s="2" t="s">
        <v>205</v>
      </c>
      <c r="Z3" s="27" t="s">
        <v>456</v>
      </c>
      <c r="AA3" s="27" t="s">
        <v>459</v>
      </c>
    </row>
    <row r="4" spans="1:27" ht="36">
      <c r="A4">
        <v>53200100</v>
      </c>
      <c r="B4" s="23" t="s">
        <v>573</v>
      </c>
      <c r="C4" s="15" t="s">
        <v>574</v>
      </c>
      <c r="D4" s="26" t="s">
        <v>560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43</v>
      </c>
      <c r="S4" s="1">
        <v>2300</v>
      </c>
      <c r="T4" s="11" t="s">
        <v>642</v>
      </c>
      <c r="U4" s="7" t="s">
        <v>476</v>
      </c>
      <c r="V4" s="15" t="s">
        <v>426</v>
      </c>
      <c r="W4" s="15"/>
      <c r="X4" s="15">
        <v>4</v>
      </c>
      <c r="Y4" s="15">
        <v>2100</v>
      </c>
      <c r="Z4" s="28">
        <v>1</v>
      </c>
      <c r="AA4" s="26">
        <v>0</v>
      </c>
    </row>
    <row r="5" spans="1:27" ht="24">
      <c r="A5">
        <v>53200101</v>
      </c>
      <c r="B5" s="8" t="s">
        <v>566</v>
      </c>
      <c r="C5" s="1" t="s">
        <v>567</v>
      </c>
      <c r="D5" s="26" t="s">
        <v>565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 s="1">
        <v>1800</v>
      </c>
      <c r="T5" s="11" t="s">
        <v>564</v>
      </c>
      <c r="U5" s="7" t="s">
        <v>485</v>
      </c>
      <c r="V5" s="1" t="s">
        <v>49</v>
      </c>
      <c r="W5" s="1"/>
      <c r="X5" s="1">
        <v>4</v>
      </c>
      <c r="Y5" s="1">
        <v>2101</v>
      </c>
      <c r="Z5" s="28">
        <v>1</v>
      </c>
      <c r="AA5" s="26">
        <v>0</v>
      </c>
    </row>
    <row r="6" spans="1:27" ht="43.2">
      <c r="A6">
        <v>53200102</v>
      </c>
      <c r="B6" s="8" t="s">
        <v>575</v>
      </c>
      <c r="C6" s="1" t="s">
        <v>576</v>
      </c>
      <c r="D6" s="26" t="s">
        <v>549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 s="1">
        <v>2300</v>
      </c>
      <c r="T6" s="11" t="s">
        <v>643</v>
      </c>
      <c r="U6" s="33" t="s">
        <v>570</v>
      </c>
      <c r="V6" s="1" t="s">
        <v>51</v>
      </c>
      <c r="W6" s="1"/>
      <c r="X6" s="1">
        <v>4</v>
      </c>
      <c r="Y6" s="15">
        <v>2102</v>
      </c>
      <c r="Z6" s="28">
        <v>1</v>
      </c>
      <c r="AA6" s="26">
        <v>0</v>
      </c>
    </row>
    <row r="7" spans="1:27">
      <c r="A7">
        <v>53200103</v>
      </c>
      <c r="B7" s="8" t="s">
        <v>569</v>
      </c>
      <c r="C7" s="1" t="s">
        <v>568</v>
      </c>
      <c r="D7" s="26" t="s">
        <v>572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 s="1">
        <v>2000</v>
      </c>
      <c r="T7" s="11"/>
      <c r="U7" s="33" t="s">
        <v>571</v>
      </c>
      <c r="V7" s="1" t="s">
        <v>50</v>
      </c>
      <c r="W7" s="1"/>
      <c r="X7" s="1">
        <v>4</v>
      </c>
      <c r="Y7" s="1">
        <v>2103</v>
      </c>
      <c r="Z7" s="28">
        <v>1</v>
      </c>
      <c r="AA7" s="26">
        <v>0</v>
      </c>
    </row>
    <row r="8" spans="1:27" ht="60">
      <c r="A8">
        <v>53200104</v>
      </c>
      <c r="B8" s="8" t="s">
        <v>579</v>
      </c>
      <c r="C8" s="1" t="s">
        <v>581</v>
      </c>
      <c r="D8" s="26" t="s">
        <v>582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344</v>
      </c>
      <c r="S8" s="1">
        <v>1800</v>
      </c>
      <c r="T8" s="11" t="s">
        <v>695</v>
      </c>
      <c r="U8" s="7" t="s">
        <v>497</v>
      </c>
      <c r="V8" s="1" t="s">
        <v>580</v>
      </c>
      <c r="W8" s="1" t="s">
        <v>580</v>
      </c>
      <c r="X8" s="1">
        <v>4</v>
      </c>
      <c r="Y8" s="15">
        <v>2104</v>
      </c>
      <c r="Z8" s="28">
        <v>1</v>
      </c>
      <c r="AA8" s="26">
        <v>0</v>
      </c>
    </row>
    <row r="9" spans="1:27" ht="24">
      <c r="A9">
        <v>53200105</v>
      </c>
      <c r="B9" s="8" t="s">
        <v>583</v>
      </c>
      <c r="C9" s="1" t="s">
        <v>584</v>
      </c>
      <c r="D9" s="26" t="s">
        <v>585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1" t="s">
        <v>627</v>
      </c>
      <c r="U9" s="7" t="s">
        <v>378</v>
      </c>
      <c r="V9" s="1" t="s">
        <v>24</v>
      </c>
      <c r="W9" s="1"/>
      <c r="X9" s="1">
        <v>4</v>
      </c>
      <c r="Y9" s="1">
        <v>2105</v>
      </c>
      <c r="Z9" s="28">
        <v>1</v>
      </c>
      <c r="AA9" s="26">
        <v>0</v>
      </c>
    </row>
  </sheetData>
  <phoneticPr fontId="18" type="noConversion"/>
  <conditionalFormatting sqref="I4:I9">
    <cfRule type="cellIs" dxfId="40" priority="12" operator="notEqual">
      <formula>$E4</formula>
    </cfRule>
  </conditionalFormatting>
  <conditionalFormatting sqref="J4:P7">
    <cfRule type="cellIs" dxfId="39" priority="11" operator="equal">
      <formula>0</formula>
    </cfRule>
  </conditionalFormatting>
  <conditionalFormatting sqref="J9:P9">
    <cfRule type="cellIs" dxfId="38" priority="9" operator="equal">
      <formula>0</formula>
    </cfRule>
  </conditionalFormatting>
  <conditionalFormatting sqref="J8:P8">
    <cfRule type="cellIs" dxfId="37" priority="10" operator="equal">
      <formula>0</formula>
    </cfRule>
  </conditionalFormatting>
  <conditionalFormatting sqref="H5:H9">
    <cfRule type="cellIs" dxfId="36" priority="5" operator="equal">
      <formula>1</formula>
    </cfRule>
    <cfRule type="cellIs" dxfId="35" priority="6" operator="equal">
      <formula>2</formula>
    </cfRule>
    <cfRule type="cellIs" dxfId="34" priority="7" operator="equal">
      <formula>3</formula>
    </cfRule>
    <cfRule type="cellIs" dxfId="33" priority="8" operator="greaterThanOrEqual">
      <formula>4</formula>
    </cfRule>
  </conditionalFormatting>
  <conditionalFormatting sqref="H4">
    <cfRule type="cellIs" dxfId="32" priority="1" operator="equal">
      <formula>1</formula>
    </cfRule>
    <cfRule type="cellIs" dxfId="31" priority="2" operator="equal">
      <formula>2</formula>
    </cfRule>
    <cfRule type="cellIs" dxfId="30" priority="3" operator="equal">
      <formula>3</formula>
    </cfRule>
    <cfRule type="cellIs" dxfId="29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4.4"/>
  <sheetData>
    <row r="1" spans="1:6">
      <c r="A1" t="s">
        <v>491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492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>
      <c r="A5" s="31" t="s">
        <v>493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494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495</v>
      </c>
    </row>
    <row r="10" spans="1:6">
      <c r="A10" t="s">
        <v>502</v>
      </c>
      <c r="B10" t="s">
        <v>503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4.4"/>
  <sheetData>
    <row r="1" spans="1:2">
      <c r="B1" t="s">
        <v>551</v>
      </c>
    </row>
    <row r="2" spans="1:2">
      <c r="A2" t="s">
        <v>550</v>
      </c>
      <c r="B2">
        <f>COUNTIF(标准!D:D,"*单伤*")</f>
        <v>13</v>
      </c>
    </row>
    <row r="3" spans="1:2">
      <c r="A3" t="s">
        <v>552</v>
      </c>
      <c r="B3">
        <f>COUNTIF(标准!D:D,"*群伤*")</f>
        <v>24</v>
      </c>
    </row>
    <row r="4" spans="1:2">
      <c r="A4" t="s">
        <v>553</v>
      </c>
      <c r="B4">
        <f>COUNTIF(标准!D:D,"*单治*")</f>
        <v>4</v>
      </c>
    </row>
    <row r="5" spans="1:2">
      <c r="A5" t="s">
        <v>561</v>
      </c>
      <c r="B5">
        <f>COUNTIF(标准!D:D,"*群治*")</f>
        <v>3</v>
      </c>
    </row>
    <row r="6" spans="1:2">
      <c r="A6" t="s">
        <v>554</v>
      </c>
      <c r="B6">
        <f>COUNTIF(标准!D:D,"*正状*")</f>
        <v>12</v>
      </c>
    </row>
    <row r="7" spans="1:2">
      <c r="A7" t="s">
        <v>555</v>
      </c>
      <c r="B7">
        <f>COUNTIF(标准!D:D,"*负状*")</f>
        <v>22</v>
      </c>
    </row>
    <row r="8" spans="1:2">
      <c r="A8" t="s">
        <v>557</v>
      </c>
      <c r="B8">
        <f>COUNTIF(标准!D:D,"*手牌*")</f>
        <v>7</v>
      </c>
    </row>
    <row r="9" spans="1:2">
      <c r="A9" t="s">
        <v>556</v>
      </c>
      <c r="B9">
        <f>COUNTIF(标准!D:D,"*过牌*")</f>
        <v>2</v>
      </c>
    </row>
    <row r="10" spans="1:2">
      <c r="A10" t="s">
        <v>590</v>
      </c>
      <c r="B10">
        <f>COUNTIF(标准!D:D,"*陷阱*")</f>
        <v>6</v>
      </c>
    </row>
    <row r="11" spans="1:2">
      <c r="A11" t="s">
        <v>558</v>
      </c>
      <c r="B11">
        <f>COUNTIF(标准!D:D,"*地形*")</f>
        <v>14</v>
      </c>
    </row>
    <row r="12" spans="1:2">
      <c r="A12" t="s">
        <v>559</v>
      </c>
      <c r="B12">
        <f>COUNTIF(标准!D:D,"*属性*")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2016-05-07T11:05:16Z</dcterms:modified>
</cp:coreProperties>
</file>