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Q123" i="1" l="1"/>
  <c r="H123" i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<sst xmlns="http://schemas.openxmlformats.org/spreadsheetml/2006/main" count="1222" uniqueCount="818">
  <si>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</si>
  <si>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</si>
  <si>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</si>
  <si>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</si>
  <si>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</si>
  <si>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</si>
  <si>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</si>
  <si>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</si>
  <si>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</si>
  <si>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</si>
  <si>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</si>
  <si>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</si>
  <si>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</si>
  <si>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</si>
  <si>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</si>
  <si>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</si>
  <si>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</si>
  <si>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</si>
  <si>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</si>
  <si>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</si>
  <si>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</si>
  <si>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</si>
  <si>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</si>
  <si>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</si>
  <si>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</si>
  <si>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</si>
  <si>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</si>
  <si>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</si>
  <si>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</si>
  <si>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</si>
  <si>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</si>
  <si>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</si>
  <si>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</si>
  <si>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</si>
  <si>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</si>
  <si>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</si>
  <si>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</si>
  <si>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</si>
  <si>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</si>
  <si>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</si>
  <si>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</si>
  <si>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</si>
  <si>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</si>
  <si>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</si>
  <si>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</si>
  <si>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</si>
  <si>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</si>
  <si>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</si>
  <si>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</si>
  <si>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</si>
  <si>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</si>
  <si>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</si>
  <si>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</si>
  <si>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</si>
  <si>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</si>
  <si>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</si>
  <si>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</si>
  <si>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</si>
  <si>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</si>
  <si>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</si>
  <si>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</si>
  <si>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</si>
  <si>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</si>
  <si>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</si>
  <si>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</si>
  <si>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</si>
  <si>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</si>
  <si>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</si>
  <si>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</si>
  <si>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</si>
  <si>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</si>
  <si>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</si>
  <si>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</si>
  <si>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</si>
  <si>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</si>
  <si>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</si>
  <si>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</si>
  <si>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</si>
  <si>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</si>
  <si>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</si>
  <si>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</si>
  <si>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</si>
  <si>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</si>
  <si>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</si>
  <si>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</si>
  <si>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</si>
  <si>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</si>
  <si>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</si>
  <si>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</si>
  <si>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</si>
  <si>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</si>
  <si>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</si>
  <si>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</si>
  <si>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</si>
  <si>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</si>
  <si>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</si>
  <si>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</si>
  <si>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</si>
  <si>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</si>
  <si>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</si>
  <si>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</si>
  <si>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</si>
  <si>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</si>
  <si>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</si>
  <si>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</si>
  <si>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</si>
  <si>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</si>
  <si>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</si>
  <si>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</si>
  <si>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</si>
  <si>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</si>
  <si>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</si>
  <si>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</si>
  <si>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</si>
  <si>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</si>
  <si>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</si>
  <si>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</si>
  <si>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</si>
  <si>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</si>
  <si>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</si>
  <si>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</si>
  <si>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</si>
  <si>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</si>
  <si>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</si>
  <si>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</si>
  <si>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</si>
  <si>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</si>
  <si>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</si>
  <si>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</si>
  <si>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</si>
  <si>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</si>
  <si>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</si>
  <si>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</si>
  <si>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</si>
  <si>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</si>
  <si>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</si>
  <si>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</si>
  <si>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</si>
  <si>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</si>
  <si>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</si>
  <si>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</si>
  <si>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</si>
  <si>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</si>
  <si>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</si>
  <si>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</si>
  <si>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</si>
  <si>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</si>
  <si>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</si>
  <si>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</si>
  <si>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</si>
  <si>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</si>
  <si>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</si>
  <si>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</si>
  <si>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</si>
  <si>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</si>
  <si>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</si>
  <si>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</si>
  <si>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</si>
  <si>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</si>
  <si>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</si>
  <si>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</si>
  <si>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</si>
  <si>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</si>
  <si>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</si>
  <si>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</si>
  <si>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</si>
  <si>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</si>
  <si>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</si>
  <si>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</si>
  <si>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</si>
  <si>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</si>
  <si>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</si>
  <si>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</si>
  <si>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</si>
  <si>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</si>
  <si>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</si>
  <si>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</si>
  <si>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</si>
  <si>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</si>
  <si>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</si>
  <si>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</si>
  <si>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</si>
  <si>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</si>
  <si>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</si>
  <si>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</si>
  <si>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</si>
  <si>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</si>
  <si>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</si>
  <si>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</si>
  <si>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</si>
  <si>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</si>
  <si>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</si>
  <si>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</si>
  <si>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</si>
  <si>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</si>
  <si>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</si>
  <si>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</si>
  <si>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</si>
  <si>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</si>
  <si>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</si>
  <si>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</si>
  <si>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</si>
  <si>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</si>
  <si>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</si>
  <si>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</si>
  <si>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</si>
  <si>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</si>
  <si>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</si>
  <si>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</si>
  <si>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</si>
  <si>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</si>
  <si>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</si>
  <si>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</si>
  <si>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</si>
  <si>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</si>
  <si>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</si>
  <si>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</si>
  <si>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</si>
  <si>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</si>
  <si>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</si>
  <si>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</si>
  <si>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</si>
  <si>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</si>
  <si>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</si>
  <si>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</si>
  <si>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</si>
  <si>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</si>
  <si>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</si>
  <si>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</si>
  <si>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</si>
  <si>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</si>
  <si>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</si>
  <si>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</si>
  <si>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</si>
  <si>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</si>
  <si>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</si>
  <si>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</si>
  <si>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</si>
  <si>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</si>
  <si>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</si>
  <si>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</si>
  <si>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</si>
  <si>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</si>
  <si>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</si>
  <si>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</si>
  <si>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</si>
  <si>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</si>
  <si>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</si>
  <si>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</si>
  <si>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</si>
  <si>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</si>
  <si>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</si>
  <si>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</si>
  <si>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</si>
  <si>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</si>
  <si>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</si>
  <si>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</si>
  <si>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</si>
  <si>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</si>
  <si>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</si>
  <si>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</si>
  <si>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</si>
  <si>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</si>
  <si>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</si>
  <si>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</si>
  <si>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</si>
  <si>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</si>
  <si>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</si>
  <si>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</si>
  <si>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</si>
  <si>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</si>
  <si>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</si>
  <si>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</si>
  <si>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</si>
  <si>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</si>
  <si>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</si>
  <si>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</si>
  <si>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</si>
  <si>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</si>
  <si>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</si>
  <si>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</si>
  <si>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</si>
  <si>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</si>
  <si>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</si>
  <si>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</si>
  <si>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</si>
  <si>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</si>
  <si>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</si>
  <si>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</si>
  <si>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</si>
  <si>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</si>
  <si>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</si>
  <si>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</si>
  <si>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</si>
  <si>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</si>
  <si>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</si>
  <si>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</si>
  <si>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</si>
  <si>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</si>
  <si>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</si>
  <si>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</si>
  <si>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</si>
  <si>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</si>
  <si>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</si>
  <si>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</si>
  <si>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</si>
  <si>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</si>
  <si>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</si>
  <si>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</si>
  <si>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</si>
  <si>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</si>
  <si>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</si>
  <si>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</si>
  <si>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</si>
  <si>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</si>
  <si>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</si>
  <si>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</si>
  <si>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</si>
  <si>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</si>
  <si>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</si>
  <si>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</si>
  <si>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</si>
  <si>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</si>
  <si>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</si>
  <si>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</si>
  <si>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</si>
  <si>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</si>
  <si>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</si>
  <si>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</si>
  <si>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</si>
  <si>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</si>
  <si>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</si>
  <si>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</si>
  <si>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</si>
  <si>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</si>
  <si>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</si>
  <si>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</si>
  <si>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</si>
  <si>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</si>
  <si>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</si>
  <si>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</si>
  <si>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</si>
  <si>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</si>
  <si>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</si>
  <si>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</si>
  <si>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</si>
  <si>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</si>
  <si>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</si>
  <si>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</si>
  <si>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</si>
  <si>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</si>
  <si>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</si>
  <si>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</si>
  <si>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</si>
  <si>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</si>
  <si>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</si>
  <si>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</si>
  <si>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</si>
  <si>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</si>
  <si>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</si>
  <si>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</si>
  <si>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</si>
  <si>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</si>
  <si>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</si>
  <si>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</si>
  <si>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</si>
  <si>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</si>
  <si>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</si>
  <si>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</si>
  <si>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</si>
  <si>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</si>
  <si>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</si>
  <si>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</si>
  <si>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</si>
  <si>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</si>
  <si>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</si>
  <si>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</si>
  <si>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</si>
  <si>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</si>
  <si>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</si>
  <si>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</si>
  <si>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</si>
  <si>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</si>
  <si>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</si>
  <si>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</si>
  <si>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</si>
  <si>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</si>
  <si>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</si>
  <si>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</si>
  <si>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</si>
  <si>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</si>
  <si>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</si>
  <si>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</si>
  <si>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</si>
  <si>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</si>
  <si>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</si>
  <si>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</si>
  <si>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</si>
  <si>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</si>
  <si>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</si>
  <si>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</si>
  <si>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</si>
  <si>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</si>
  <si>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</si>
  <si>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</si>
  <si>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</si>
  <si>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</si>
  <si>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</si>
  <si>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</si>
  <si>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</si>
  <si>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</si>
  <si>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</si>
  <si>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</si>
  <si>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</si>
  <si>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</si>
  <si>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</si>
  <si>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</si>
  <si>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</si>
  <si>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</si>
  <si>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</si>
  <si>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</si>
  <si>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</si>
  <si>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</si>
  <si>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</si>
  <si>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</si>
  <si>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</si>
  <si>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</si>
  <si>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</si>
  <si>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</si>
  <si>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</si>
  <si>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</si>
  <si>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</si>
  <si>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</si>
  <si>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</si>
  <si>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</si>
  <si>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</si>
  <si>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</si>
  <si>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</si>
  <si>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</si>
  <si>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</si>
  <si>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</si>
  <si>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</si>
  <si>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</si>
  <si>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</si>
  <si>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</si>
  <si>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</si>
  <si>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</si>
  <si>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</si>
  <si>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</si>
  <si>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</si>
  <si>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</si>
  <si>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</si>
  <si>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</si>
  <si>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</si>
  <si>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</si>
  <si>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</si>
  <si>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</si>
  <si>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</si>
  <si>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</si>
  <si>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</si>
  <si>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</si>
  <si>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</si>
  <si>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</si>
  <si>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</si>
  <si>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</si>
  <si>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</si>
  <si>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</si>
  <si>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</si>
  <si>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</si>
  <si>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</si>
  <si>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</si>
  <si>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</si>
  <si>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</si>
  <si>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</si>
  <si>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</si>
  <si>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</si>
  <si>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</si>
  <si>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</si>
  <si>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</si>
  <si>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</si>
  <si>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</si>
  <si>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</si>
  <si>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</si>
  <si>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</si>
  <si>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</si>
  <si>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</si>
  <si>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</si>
  <si>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</si>
  <si>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</si>
  <si>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</si>
  <si>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</si>
  <si>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</si>
  <si>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</si>
  <si>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</si>
  <si>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</si>
  <si>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</si>
  <si>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</si>
  <si>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</si>
  <si>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</si>
  <si>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</si>
  <si>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</si>
  <si>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</si>
  <si>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</si>
  <si>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</si>
  <si>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</si>
  <si>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</si>
  <si>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</si>
  <si>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</si>
  <si>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</si>
  <si>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</si>
  <si>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</si>
  <si>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</si>
  <si>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</si>
  <si>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</si>
  <si>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</si>
  <si>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</si>
  <si>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</si>
  <si>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</si>
  <si>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</si>
  <si>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</si>
  <si>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p.AddTrap(54000004,lv,s.Rate,0);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</si>
  <si>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</si>
  <si>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</si>
  <si>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</si>
  <si>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</si>
  <si>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</si>
  <si>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</si>
  <si>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</si>
  <si>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</si>
  <si>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</si>
  <si>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</si>
  <si>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</si>
  <si>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</si>
  <si>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</si>
  <si>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</si>
  <si>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</si>
  <si>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</si>
  <si>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</si>
  <si>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</si>
  <si>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</si>
  <si>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</si>
  <si>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</si>
  <si>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</si>
  <si>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</si>
  <si>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</si>
  <si>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</si>
  <si>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</si>
  <si>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</si>
  <si>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</si>
  <si>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</si>
  <si>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</si>
  <si>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</si>
  <si>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</si>
  <si>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</si>
  <si>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</si>
  <si>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</si>
  <si>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</si>
  <si>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</si>
  <si>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</si>
  <si>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</si>
  <si>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</si>
  <si>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</si>
  <si>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</si>
  <si>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</si>
  <si>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</si>
  <si>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</si>
  <si>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</si>
  <si>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</si>
  <si>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</si>
  <si>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</si>
  <si>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</si>
  <si>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</si>
  <si>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</si>
  <si>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</si>
  <si>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</si>
  <si>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</si>
  <si>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</si>
  <si>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</si>
  <si>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</si>
  <si>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</si>
  <si>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</si>
  <si>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</si>
  <si>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</si>
  <si>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</si>
  <si>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</si>
  <si>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</si>
  <si>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</si>
  <si>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</si>
  <si>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</si>
  <si>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</si>
  <si>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</si>
  <si>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</si>
  <si>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</si>
  <si>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</si>
  <si>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</si>
  <si>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</si>
  <si>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</si>
  <si>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</si>
  <si>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</si>
  <si>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</si>
  <si>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</si>
  <si>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</si>
  <si>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</si>
  <si>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</si>
  <si>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</si>
  <si>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</si>
  <si>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</si>
  <si>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</si>
  <si>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</si>
  <si>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</si>
  <si>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</si>
  <si>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</si>
  <si>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</si>
  <si>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</si>
  <si>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</si>
  <si>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</si>
  <si>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t.AddBuff(56000202,lv,s.Time);t.AddHp(s.Cure);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</si>
  <si>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</si>
  <si>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</si>
  <si>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</si>
  <si>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</si>
  <si>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</si>
  <si>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</si>
  <si>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</si>
  <si>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</si>
  <si>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</si>
  <si>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</si>
  <si>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</si>
  <si>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</si>
  <si>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</si>
  <si>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</si>
  <si>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</si>
  <si>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</si>
  <si>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</si>
  <si>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bandattack</t>
    <phoneticPr fontId="18" type="noConversion"/>
  </si>
  <si>
    <t>NER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</si>
  <si>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</si>
  <si>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</si>
  <si>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</si>
  <si>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</si>
  <si>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</si>
  <si>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</si>
  <si>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</si>
  <si>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</si>
  <si>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</si>
  <si>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</si>
  <si>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</si>
  <si>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</si>
  <si>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</si>
  <si>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</si>
  <si>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</si>
  <si>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</si>
  <si>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</si>
  <si>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将当前行单位传送到随机相邻行，使用后{4:0.0}%返回手牌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</si>
  <si>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</si>
  <si>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</si>
  <si>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</si>
  <si>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</si>
  <si>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</si>
  <si>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</si>
  <si>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</si>
  <si>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</si>
  <si>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</si>
  <si>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</si>
  <si>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</si>
  <si>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</si>
  <si>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</si>
  <si>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</si>
  <si>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</si>
  <si>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</si>
  <si>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</si>
  <si>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</si>
  <si>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</si>
  <si>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</si>
  <si>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</si>
  <si>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</si>
  <si>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</si>
  <si>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</si>
  <si>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</si>
  <si>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</si>
  <si>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</si>
  <si>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</si>
  <si>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</si>
  <si>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</si>
  <si>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</si>
  <si>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</si>
  <si>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</si>
  <si>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</si>
  <si>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</si>
  <si>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</si>
  <si>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</si>
  <si>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</si>
  <si>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</si>
  <si>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</si>
  <si>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</si>
  <si>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</si>
  <si>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</si>
  <si>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</si>
  <si>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</si>
  <si>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</si>
  <si>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</si>
  <si>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</si>
  <si>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</si>
  <si>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</si>
  <si>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</si>
  <si>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</si>
  <si>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</si>
  <si>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</si>
  <si>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</si>
  <si>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</si>
  <si>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</si>
  <si>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</si>
  <si>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</si>
  <si>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</si>
  <si>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</si>
  <si>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</si>
  <si>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</si>
  <si>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</si>
  <si>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s.Damage,s.Attr);t.AddBuff(56000007,lv,s.Time);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</si>
  <si>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</si>
  <si>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</si>
  <si>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</si>
  <si>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</si>
  <si>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</si>
  <si>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</si>
  <si>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</si>
  <si>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</si>
  <si>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</si>
  <si>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</si>
  <si>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</si>
  <si>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</si>
  <si>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</si>
  <si>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</si>
  <si>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</si>
  <si>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</si>
  <si>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</si>
  <si>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</si>
  <si>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 t.IsHero?s.Damage*2:s.Damage,0);</t>
    <phoneticPr fontId="18" type="noConversion"/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</si>
  <si>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</si>
  <si>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</si>
  <si>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</si>
  <si>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</si>
  <si>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int scount=0;foreach(IMonster im in m.GetAllMonster(mouse))if(im.IsLeft==p.IsLeft&amp;&amp;im.WeaponType==3)scount++;foreach(IMonster im in m.GetRangeMonster(p.IsLeft,s.Target,s.Shape,s.Range,mouse))im.OnMagicDamage(null, s.Damage*scount,s.Attr);</t>
    <phoneticPr fontId="18" type="noConversion"/>
  </si>
  <si>
    <t>对1.2卡片距离内敌方单位造成我方装备防御武器数x{0}点魔法伤害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</si>
  <si>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</si>
  <si>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</si>
  <si>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</si>
  <si>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</si>
  <si>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</si>
  <si>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</si>
  <si>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</si>
  <si>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</si>
  <si>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</si>
  <si>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</si>
  <si>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</si>
  <si>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</si>
  <si>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</si>
  <si>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</si>
  <si>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</si>
  <si>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</si>
  <si>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</si>
  <si>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</si>
  <si>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</si>
  <si>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</si>
  <si>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</si>
  <si>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</si>
  <si>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</si>
  <si>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对敌方单体造成{0}点魔法伤害，连击造成双倍伤害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</si>
  <si>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</si>
  <si>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</si>
  <si>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</si>
  <si>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</si>
  <si>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</si>
  <si>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</si>
  <si>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if(t.Owner.Combo) t.Atk.Source+=s.Atk*2;else t.Atk.Source+=s.Atk;</t>
    <phoneticPr fontId="18" type="noConversion"/>
  </si>
  <si>
    <t>UAS</t>
    <phoneticPr fontId="18" type="noConversion"/>
  </si>
  <si>
    <t>t.Atk.Source-=s.Atk;</t>
    <phoneticPr fontId="18" type="noConversion"/>
  </si>
  <si>
    <t>永久提高单体{5}点攻击，连击造成双倍效果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</si>
  <si>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</si>
  <si>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</si>
  <si>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</si>
  <si>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</si>
  <si>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</si>
  <si>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</si>
  <si>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</si>
  <si>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</si>
  <si>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</si>
  <si>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</si>
  <si>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</si>
  <si>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</si>
  <si>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</si>
  <si>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</si>
  <si>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</si>
  <si>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</si>
  <si>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</si>
  <si>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</si>
  <si>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p.GetNextNCard(null,1);if(MathTool.GetRandom(100)&lt;s.Rate) p.GetNextNCard(null,1);</t>
    <phoneticPr fontId="18" type="noConversion"/>
  </si>
  <si>
    <t>if(MathTool.GetRandom(100)&lt;s.Rate) p.GetNextNCard(null,3);else p.GetNextNCard(null,4);</t>
    <phoneticPr fontId="18" type="noConversion"/>
  </si>
  <si>
    <t>抽1张卡片,{4:0.0}%几率抽额外1张卡牌</t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</si>
  <si>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</si>
  <si>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</si>
  <si>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</si>
  <si>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</si>
  <si>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</si>
  <si>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t.AddMaxHp(t.MaxHp.Source*s.Help/100);t.AddHp(s.Cure);</t>
    <phoneticPr fontId="18" type="noConversion"/>
  </si>
  <si>
    <t>foreach(IMonster im in m.GetRangeMonster(p.IsLeft,s.Target,s.Shape,s.Range,mouse))im.AddMaxHp(-im.MaxHp.Source*s.Help/100);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</si>
  <si>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</si>
  <si>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</si>
  <si>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</si>
  <si>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</si>
  <si>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</si>
  <si>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</si>
  <si>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</si>
  <si>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</si>
  <si>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</si>
  <si>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t.Return(0);if(MathTool.GetRandom(100)&lt;s.Rate) p.AddMp(1);</t>
    <phoneticPr fontId="18" type="noConversion"/>
  </si>
  <si>
    <t>t.Return(-(int)s.Help);</t>
    <phoneticPr fontId="18" type="noConversion"/>
  </si>
  <si>
    <t>Shadowstep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</si>
</sst>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7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470816"/>
        <c:axId val="725471376"/>
      </c:barChart>
      <c:catAx>
        <c:axId val="72547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471376"/>
        <c:crosses val="autoZero"/>
        <c:auto val="1"/>
        <c:lblAlgn val="ctr"/>
        <c:lblOffset val="100"/>
        <c:noMultiLvlLbl val="0"/>
      </c:catAx>
      <c:valAx>
        <c:axId val="7254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47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3" totalsRowShown="0" headerRowDxfId="156" dataDxfId="155" tableBorderDxfId="154">
  <autoFilter ref="A3:AB123"/>
  <sortState ref="A4:AB113">
    <sortCondition ref="A3:A113"/>
  </sortState>
  <tableColumns count="28">
    <tableColumn id="1" name="Id" dataDxfId="153"/>
    <tableColumn id="2" name="Name" dataDxfId="152"/>
    <tableColumn id="20" name="Ename" dataDxfId="151"/>
    <tableColumn id="21" name="Remark" dataDxfId="150"/>
    <tableColumn id="3" name="Star" dataDxfId="149"/>
    <tableColumn id="4" name="Type" dataDxfId="148"/>
    <tableColumn id="5" name="Attr" dataDxfId="147"/>
    <tableColumn id="8" name="Quality" dataDxfId="146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45"/>
    <tableColumn id="9" name="Damage" dataDxfId="144"/>
    <tableColumn id="10" name="Cure" dataDxfId="143"/>
    <tableColumn id="11" name="Time" dataDxfId="142"/>
    <tableColumn id="13" name="Help" dataDxfId="141"/>
    <tableColumn id="16" name="Rate" dataDxfId="140"/>
    <tableColumn id="18" name="Atk" dataDxfId="139"/>
    <tableColumn id="12" name="Modify" dataDxfId="138"/>
    <tableColumn id="27" name="Sum" dataDxfId="137">
      <calculatedColumnFormula>T4-100+P4</calculatedColumnFormula>
    </tableColumn>
    <tableColumn id="6" name="Range" dataDxfId="136"/>
    <tableColumn id="15" name="Target" dataDxfId="135"/>
    <tableColumn id="25" name="Mark" dataDxfId="134"/>
    <tableColumn id="22" name="Effect" dataDxfId="133"/>
    <tableColumn id="24" name="GetDescript" dataDxfId="132"/>
    <tableColumn id="17" name="UnitEffect" dataDxfId="131"/>
    <tableColumn id="28" name="AreaEffect" dataDxfId="130"/>
    <tableColumn id="26" name="JobId" dataDxfId="129"/>
    <tableColumn id="19" name="Icon" dataDxfId="128"/>
    <tableColumn id="14" name="IsSpecial" dataDxfId="127"/>
    <tableColumn id="23" name="IsNew" dataDxfId="12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1" totalsRowShown="0" headerRowDxfId="125" dataDxfId="124" tableBorderDxfId="123">
  <autoFilter ref="A3:AB11"/>
  <sortState ref="A4:X138">
    <sortCondition ref="A3:A138"/>
  </sortState>
  <tableColumns count="28">
    <tableColumn id="1" name="Id" dataDxfId="122"/>
    <tableColumn id="2" name="Name" dataDxfId="121"/>
    <tableColumn id="20" name="Ename" dataDxfId="120"/>
    <tableColumn id="21" name="Remark" dataDxfId="119"/>
    <tableColumn id="3" name="Star" dataDxfId="118"/>
    <tableColumn id="4" name="Type" dataDxfId="117"/>
    <tableColumn id="5" name="Attr" dataDxfId="116"/>
    <tableColumn id="8" name="Quality" dataDxfId="115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14"/>
    <tableColumn id="9" name="Damage" dataDxfId="113"/>
    <tableColumn id="10" name="Cure" dataDxfId="112"/>
    <tableColumn id="11" name="Time" dataDxfId="111"/>
    <tableColumn id="13" name="Help" dataDxfId="110"/>
    <tableColumn id="16" name="Rate" dataDxfId="109"/>
    <tableColumn id="18" name="Atk" dataDxfId="108"/>
    <tableColumn id="12" name="Modify" dataDxfId="107"/>
    <tableColumn id="27" name="Sum" dataDxfId="106">
      <calculatedColumnFormula>T4-100+P4</calculatedColumnFormula>
    </tableColumn>
    <tableColumn id="6" name="Range" dataDxfId="105"/>
    <tableColumn id="15" name="Target" dataDxfId="104"/>
    <tableColumn id="25" name="Mark" dataDxfId="103"/>
    <tableColumn id="22" name="Effect" dataDxfId="102"/>
    <tableColumn id="24" name="GetDescript" dataDxfId="101"/>
    <tableColumn id="17" name="UnitEffect" dataDxfId="100"/>
    <tableColumn id="28" name="AreaEffect" dataDxfId="99"/>
    <tableColumn id="26" name="JobId" dataDxfId="98"/>
    <tableColumn id="19" name="Icon" dataDxfId="97"/>
    <tableColumn id="14" name="IsSpecial" dataDxfId="96"/>
    <tableColumn id="23" name="IsNew" dataDxfId="9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94" tableBorderDxfId="93">
  <autoFilter ref="A3:AB9"/>
  <sortState ref="A4:X138">
    <sortCondition ref="A3:A138"/>
  </sortState>
  <tableColumns count="28">
    <tableColumn id="1" name="Id" dataDxfId="92"/>
    <tableColumn id="2" name="Name" dataDxfId="91"/>
    <tableColumn id="20" name="Ename" dataDxfId="90"/>
    <tableColumn id="21" name="Remark" dataDxfId="89"/>
    <tableColumn id="3" name="Star" dataDxfId="88"/>
    <tableColumn id="4" name="Type" dataDxfId="87"/>
    <tableColumn id="5" name="Attr" dataDxfId="86"/>
    <tableColumn id="8" name="Quality" dataDxfId="85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84"/>
    <tableColumn id="9" name="Damage" dataDxfId="83"/>
    <tableColumn id="10" name="Cure" dataDxfId="82"/>
    <tableColumn id="11" name="Time" dataDxfId="81"/>
    <tableColumn id="13" name="Help" dataDxfId="80"/>
    <tableColumn id="16" name="Rate" dataDxfId="79"/>
    <tableColumn id="18" name="Atk" dataDxfId="78"/>
    <tableColumn id="12" name="Modify" dataDxfId="77"/>
    <tableColumn id="27" name="Sum" dataDxfId="76">
      <calculatedColumnFormula>T4-100+P4</calculatedColumnFormula>
    </tableColumn>
    <tableColumn id="6" name="Range" dataDxfId="75"/>
    <tableColumn id="15" name="Target" dataDxfId="74"/>
    <tableColumn id="25" name="Mark" dataDxfId="73"/>
    <tableColumn id="22" name="Effect" dataDxfId="72"/>
    <tableColumn id="24" name="GetDescript" dataDxfId="71"/>
    <tableColumn id="17" name="UnitEffect" dataDxfId="70"/>
    <tableColumn id="28" name="AreaEffect" dataDxfId="69"/>
    <tableColumn id="26" name="JobId" dataDxfId="68"/>
    <tableColumn id="19" name="Icon" dataDxfId="67"/>
    <tableColumn id="14" name="IsSpecial" dataDxfId="66"/>
    <tableColumn id="23" name="IsNew" dataDxfId="6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3"/>
  <sheetViews>
    <sheetView tabSelected="1" workbookViewId="0">
      <pane xSplit="2" ySplit="3" topLeftCell="C120" activePane="bottomRight" state="frozen"/>
      <selection pane="topRight" activeCell="C1" sqref="C1"/>
      <selection pane="bottomLeft" activeCell="A4" sqref="A4"/>
      <selection pane="bottomRight" activeCell="P122" sqref="P122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4.33203125" customWidth="1"/>
    <col min="23" max="24" width="7.88671875" customWidth="1"/>
    <col min="25" max="25" width="9.1093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403</v>
      </c>
      <c r="E1" s="13" t="s">
        <v>189</v>
      </c>
      <c r="F1" s="13" t="s">
        <v>190</v>
      </c>
      <c r="G1" s="13" t="s">
        <v>191</v>
      </c>
      <c r="H1" s="35" t="s">
        <v>466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773</v>
      </c>
      <c r="P1" s="17" t="s">
        <v>331</v>
      </c>
      <c r="Q1" s="16" t="s">
        <v>468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471</v>
      </c>
      <c r="Y1" s="40" t="s">
        <v>499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771</v>
      </c>
      <c r="P2" s="18" t="s">
        <v>332</v>
      </c>
      <c r="Q2" s="18" t="s">
        <v>469</v>
      </c>
      <c r="R2" s="4" t="s">
        <v>315</v>
      </c>
      <c r="S2" s="4" t="s">
        <v>179</v>
      </c>
      <c r="T2" s="4" t="s">
        <v>502</v>
      </c>
      <c r="U2" s="4" t="s">
        <v>770</v>
      </c>
      <c r="V2" s="10" t="s">
        <v>179</v>
      </c>
      <c r="W2" s="4" t="s">
        <v>179</v>
      </c>
      <c r="X2" s="4" t="s">
        <v>472</v>
      </c>
      <c r="Y2" s="41" t="s">
        <v>500</v>
      </c>
      <c r="Z2" s="5" t="s">
        <v>179</v>
      </c>
      <c r="AA2" s="24" t="s">
        <v>360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404</v>
      </c>
      <c r="E3" s="2" t="s">
        <v>182</v>
      </c>
      <c r="F3" s="2" t="s">
        <v>183</v>
      </c>
      <c r="G3" s="2" t="s">
        <v>184</v>
      </c>
      <c r="H3" s="36" t="s">
        <v>467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772</v>
      </c>
      <c r="P3" s="20" t="s">
        <v>333</v>
      </c>
      <c r="Q3" s="37" t="s">
        <v>470</v>
      </c>
      <c r="R3" s="6" t="s">
        <v>316</v>
      </c>
      <c r="S3" s="2" t="s">
        <v>476</v>
      </c>
      <c r="T3" s="2" t="s">
        <v>384</v>
      </c>
      <c r="U3" s="6" t="s">
        <v>475</v>
      </c>
      <c r="V3" s="6" t="s">
        <v>610</v>
      </c>
      <c r="W3" s="6" t="s">
        <v>482</v>
      </c>
      <c r="X3" s="6" t="s">
        <v>473</v>
      </c>
      <c r="Y3" s="42" t="s">
        <v>501</v>
      </c>
      <c r="Z3" s="2" t="s">
        <v>186</v>
      </c>
      <c r="AA3" s="26" t="s">
        <v>359</v>
      </c>
      <c r="AB3" s="26" t="s">
        <v>362</v>
      </c>
    </row>
    <row r="4" spans="1:28" ht="60">
      <c r="A4">
        <v>53000001</v>
      </c>
      <c r="B4" s="8" t="s">
        <v>0</v>
      </c>
      <c r="C4" s="1" t="s">
        <v>211</v>
      </c>
      <c r="D4" s="25" t="s">
        <v>678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796</v>
      </c>
      <c r="V4" s="7" t="s">
        <v>798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212</v>
      </c>
      <c r="D5" s="25" t="s">
        <v>679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400</v>
      </c>
      <c r="V5" s="7" t="s">
        <v>549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213</v>
      </c>
      <c r="D6" s="25" t="s">
        <v>685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755</v>
      </c>
      <c r="V6" s="7" t="s">
        <v>380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>
      <c r="A7">
        <v>53000004</v>
      </c>
      <c r="B7" s="8" t="s">
        <v>8</v>
      </c>
      <c r="C7" s="1" t="s">
        <v>214</v>
      </c>
      <c r="D7" s="25" t="s">
        <v>686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718</v>
      </c>
      <c r="V7" s="7" t="s">
        <v>381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196</v>
      </c>
      <c r="C8" s="1" t="s">
        <v>215</v>
      </c>
      <c r="D8" s="25" t="s">
        <v>680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484</v>
      </c>
      <c r="T8">
        <v>100</v>
      </c>
      <c r="U8" s="11" t="s">
        <v>485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294</v>
      </c>
      <c r="D9" s="25" t="s">
        <v>681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503</v>
      </c>
      <c r="V9" s="7" t="s">
        <v>487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295</v>
      </c>
      <c r="D10" s="25" t="s">
        <v>681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493</v>
      </c>
      <c r="V10" s="7" t="s">
        <v>486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296</v>
      </c>
      <c r="D11" s="25" t="s">
        <v>681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494</v>
      </c>
      <c r="V11" s="7" t="s">
        <v>488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297</v>
      </c>
      <c r="D12" s="25" t="s">
        <v>681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495</v>
      </c>
      <c r="V12" s="7" t="s">
        <v>489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216</v>
      </c>
      <c r="D13" s="25" t="s">
        <v>681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496</v>
      </c>
      <c r="V13" s="7" t="s">
        <v>490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210</v>
      </c>
      <c r="D14" s="25" t="s">
        <v>681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497</v>
      </c>
      <c r="V14" s="7" t="s">
        <v>491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217</v>
      </c>
      <c r="D15" s="25" t="s">
        <v>681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498</v>
      </c>
      <c r="V15" s="7" t="s">
        <v>492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>
      <c r="A16">
        <v>53000013</v>
      </c>
      <c r="B16" s="22" t="s">
        <v>371</v>
      </c>
      <c r="C16" s="15" t="s">
        <v>372</v>
      </c>
      <c r="D16" s="25" t="s">
        <v>676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587</v>
      </c>
      <c r="V16" s="7" t="s">
        <v>518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>
      <c r="A17">
        <v>53000014</v>
      </c>
      <c r="B17" s="8" t="s">
        <v>479</v>
      </c>
      <c r="C17" s="1" t="s">
        <v>480</v>
      </c>
      <c r="D17" s="25" t="s">
        <v>689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481</v>
      </c>
      <c r="T17">
        <v>100</v>
      </c>
      <c r="U17" s="11" t="s">
        <v>532</v>
      </c>
      <c r="V17" s="7" t="s">
        <v>504</v>
      </c>
      <c r="W17" s="1" t="s">
        <v>483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218</v>
      </c>
      <c r="D18" s="25" t="s">
        <v>682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790</v>
      </c>
      <c r="V18" s="7" t="s">
        <v>792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219</v>
      </c>
      <c r="D19" s="25" t="s">
        <v>676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517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>
      <c r="A20">
        <v>53000017</v>
      </c>
      <c r="B20" s="8" t="s">
        <v>18</v>
      </c>
      <c r="C20" s="1" t="s">
        <v>220</v>
      </c>
      <c r="D20" s="25" t="s">
        <v>676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791</v>
      </c>
      <c r="V20" s="7" t="s">
        <v>793</v>
      </c>
      <c r="W20" s="1" t="s">
        <v>674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>
      <c r="A21">
        <v>53000018</v>
      </c>
      <c r="B21" s="8" t="s">
        <v>20</v>
      </c>
      <c r="C21" s="1" t="s">
        <v>221</v>
      </c>
      <c r="D21" s="25" t="s">
        <v>686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719</v>
      </c>
      <c r="V21" s="7" t="s">
        <v>614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222</v>
      </c>
      <c r="D22" s="25" t="s">
        <v>689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649</v>
      </c>
      <c r="T22">
        <v>100</v>
      </c>
      <c r="U22" s="11" t="s">
        <v>666</v>
      </c>
      <c r="V22" s="7" t="s">
        <v>536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223</v>
      </c>
      <c r="D23" s="25" t="s">
        <v>689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650</v>
      </c>
      <c r="T23">
        <v>100</v>
      </c>
      <c r="U23" s="11" t="s">
        <v>535</v>
      </c>
      <c r="V23" s="7" t="s">
        <v>533</v>
      </c>
      <c r="W23" s="1" t="s">
        <v>534</v>
      </c>
      <c r="X23" s="1" t="s">
        <v>534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224</v>
      </c>
      <c r="D24" s="25" t="s">
        <v>689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6</v>
      </c>
      <c r="Q24" s="38">
        <f t="shared" si="1"/>
        <v>6</v>
      </c>
      <c r="R24" s="1">
        <v>90</v>
      </c>
      <c r="S24" s="7" t="s">
        <v>651</v>
      </c>
      <c r="T24">
        <v>100</v>
      </c>
      <c r="U24" s="11" t="s">
        <v>537</v>
      </c>
      <c r="V24" s="7" t="s">
        <v>538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225</v>
      </c>
      <c r="D25" s="25" t="s">
        <v>565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564</v>
      </c>
      <c r="V25" s="7" t="s">
        <v>391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226</v>
      </c>
      <c r="D26" s="25" t="s">
        <v>506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-3</v>
      </c>
      <c r="S26" s="1" t="s">
        <v>1</v>
      </c>
      <c r="T26">
        <v>100</v>
      </c>
      <c r="U26" s="11" t="s">
        <v>396</v>
      </c>
      <c r="V26" s="21" t="s">
        <v>394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227</v>
      </c>
      <c r="D27" s="25" t="s">
        <v>505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751</v>
      </c>
      <c r="V27" s="7" t="s">
        <v>395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>
      <c r="A28">
        <v>53000025</v>
      </c>
      <c r="B28" s="8" t="s">
        <v>32</v>
      </c>
      <c r="C28" s="1" t="s">
        <v>228</v>
      </c>
      <c r="D28" s="25" t="s">
        <v>686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720</v>
      </c>
      <c r="V28" s="7" t="s">
        <v>522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229</v>
      </c>
      <c r="D29" s="25" t="s">
        <v>682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669</v>
      </c>
      <c r="V29" s="7" t="s">
        <v>519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230</v>
      </c>
      <c r="D30" s="25" t="s">
        <v>691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525</v>
      </c>
      <c r="V30" s="7" t="s">
        <v>527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231</v>
      </c>
      <c r="D31" s="25" t="s">
        <v>675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526</v>
      </c>
      <c r="V31" s="7" t="s">
        <v>528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232</v>
      </c>
      <c r="D32" s="25" t="s">
        <v>687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717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449</v>
      </c>
      <c r="C33" s="1" t="s">
        <v>450</v>
      </c>
      <c r="D33" s="25" t="s">
        <v>508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457</v>
      </c>
      <c r="V33" s="1" t="s">
        <v>507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>
      <c r="A34">
        <v>53000031</v>
      </c>
      <c r="B34" s="8" t="s">
        <v>451</v>
      </c>
      <c r="C34" s="1" t="s">
        <v>452</v>
      </c>
      <c r="D34" s="25" t="s">
        <v>508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458</v>
      </c>
      <c r="V34" s="1" t="s">
        <v>453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84">
      <c r="A35">
        <v>53000032</v>
      </c>
      <c r="B35" s="8" t="s">
        <v>177</v>
      </c>
      <c r="C35" s="1" t="s">
        <v>298</v>
      </c>
      <c r="D35" s="25" t="s">
        <v>689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721</v>
      </c>
      <c r="V35" s="7" t="s">
        <v>420</v>
      </c>
      <c r="W35" s="1" t="s">
        <v>456</v>
      </c>
      <c r="X35" s="1" t="s">
        <v>456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60">
      <c r="A36">
        <v>53000033</v>
      </c>
      <c r="B36" s="9" t="s">
        <v>311</v>
      </c>
      <c r="C36" s="1" t="s">
        <v>299</v>
      </c>
      <c r="D36" s="25" t="s">
        <v>682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516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>
      <c r="A37">
        <v>53000034</v>
      </c>
      <c r="B37" s="8" t="s">
        <v>169</v>
      </c>
      <c r="C37" s="1" t="s">
        <v>293</v>
      </c>
      <c r="D37" s="25" t="s">
        <v>531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710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84">
      <c r="A38">
        <v>53000035</v>
      </c>
      <c r="B38" s="8" t="s">
        <v>47</v>
      </c>
      <c r="C38" s="1" t="s">
        <v>233</v>
      </c>
      <c r="D38" s="25" t="s">
        <v>689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640</v>
      </c>
      <c r="T38">
        <v>100</v>
      </c>
      <c r="U38" s="11" t="s">
        <v>805</v>
      </c>
      <c r="V38" s="7" t="s">
        <v>641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>
      <c r="A39">
        <v>53000036</v>
      </c>
      <c r="B39" s="8" t="s">
        <v>50</v>
      </c>
      <c r="C39" s="1" t="s">
        <v>234</v>
      </c>
      <c r="D39" s="25" t="s">
        <v>638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639</v>
      </c>
      <c r="T39">
        <v>100</v>
      </c>
      <c r="U39" s="11" t="s">
        <v>636</v>
      </c>
      <c r="V39" s="1" t="s">
        <v>637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235</v>
      </c>
      <c r="D40" s="25" t="s">
        <v>683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521</v>
      </c>
      <c r="V40" s="7" t="s">
        <v>523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36">
      <c r="A41">
        <v>53000038</v>
      </c>
      <c r="B41" s="8" t="s">
        <v>54</v>
      </c>
      <c r="C41" s="1" t="s">
        <v>236</v>
      </c>
      <c r="D41" s="25" t="s">
        <v>684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14</v>
      </c>
      <c r="T41">
        <v>100</v>
      </c>
      <c r="U41" s="11" t="s">
        <v>616</v>
      </c>
      <c r="V41" s="7" t="s">
        <v>524</v>
      </c>
      <c r="W41" s="1" t="s">
        <v>55</v>
      </c>
      <c r="X41" s="1"/>
      <c r="Y41" s="1">
        <v>11000002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444</v>
      </c>
      <c r="C42" s="1" t="s">
        <v>445</v>
      </c>
      <c r="D42" s="25" t="s">
        <v>511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520</v>
      </c>
      <c r="V42" s="1" t="s">
        <v>446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441</v>
      </c>
      <c r="C43" s="1" t="s">
        <v>237</v>
      </c>
      <c r="D43" s="25" t="s">
        <v>511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459</v>
      </c>
      <c r="V43" s="1" t="s">
        <v>447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>
      <c r="A44">
        <v>53000041</v>
      </c>
      <c r="B44" s="8" t="s">
        <v>56</v>
      </c>
      <c r="C44" s="1" t="s">
        <v>238</v>
      </c>
      <c r="D44" s="25" t="s">
        <v>579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711</v>
      </c>
      <c r="V44" s="7" t="s">
        <v>580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96">
      <c r="A45">
        <v>53000042</v>
      </c>
      <c r="B45" s="8" t="s">
        <v>58</v>
      </c>
      <c r="C45" s="1" t="s">
        <v>239</v>
      </c>
      <c r="D45" s="25" t="s">
        <v>689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722</v>
      </c>
      <c r="V45" s="7" t="s">
        <v>611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240</v>
      </c>
      <c r="D46" s="25" t="s">
        <v>551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401</v>
      </c>
      <c r="V46" s="1" t="s">
        <v>550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442</v>
      </c>
      <c r="C47" s="1" t="s">
        <v>241</v>
      </c>
      <c r="D47" s="25" t="s">
        <v>510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460</v>
      </c>
      <c r="V47" s="1" t="s">
        <v>509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>
      <c r="A48">
        <v>53000045</v>
      </c>
      <c r="B48" s="8" t="s">
        <v>61</v>
      </c>
      <c r="C48" s="1" t="s">
        <v>242</v>
      </c>
      <c r="D48" s="25" t="s">
        <v>529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652</v>
      </c>
      <c r="T48">
        <v>100</v>
      </c>
      <c r="U48" s="11" t="s">
        <v>712</v>
      </c>
      <c r="V48" s="1" t="s">
        <v>653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>
      <c r="A49">
        <v>53000046</v>
      </c>
      <c r="B49" s="8" t="s">
        <v>62</v>
      </c>
      <c r="C49" s="1" t="s">
        <v>243</v>
      </c>
      <c r="D49" s="25" t="s">
        <v>689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3</v>
      </c>
      <c r="S49" s="1" t="s">
        <v>48</v>
      </c>
      <c r="T49">
        <v>100</v>
      </c>
      <c r="U49" s="11" t="s">
        <v>723</v>
      </c>
      <c r="V49" s="7" t="s">
        <v>605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72">
      <c r="A50">
        <v>53000047</v>
      </c>
      <c r="B50" s="8" t="s">
        <v>64</v>
      </c>
      <c r="C50" s="1" t="s">
        <v>244</v>
      </c>
      <c r="D50" s="25" t="s">
        <v>689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724</v>
      </c>
      <c r="V50" s="7" t="s">
        <v>642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245</v>
      </c>
      <c r="D51" s="25" t="s">
        <v>687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657</v>
      </c>
      <c r="T51">
        <v>100</v>
      </c>
      <c r="U51" s="11" t="s">
        <v>717</v>
      </c>
      <c r="V51" s="1" t="s">
        <v>620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84">
      <c r="A52">
        <v>53000049</v>
      </c>
      <c r="B52" s="8" t="s">
        <v>67</v>
      </c>
      <c r="C52" s="1" t="s">
        <v>246</v>
      </c>
      <c r="D52" s="25" t="s">
        <v>689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725</v>
      </c>
      <c r="V52" s="7" t="s">
        <v>617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72">
      <c r="A53">
        <v>53000050</v>
      </c>
      <c r="B53" s="8" t="s">
        <v>69</v>
      </c>
      <c r="C53" s="1" t="s">
        <v>247</v>
      </c>
      <c r="D53" s="25" t="s">
        <v>689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398</v>
      </c>
      <c r="T53">
        <v>95</v>
      </c>
      <c r="U53" s="11" t="s">
        <v>726</v>
      </c>
      <c r="V53" s="7" t="s">
        <v>604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96">
      <c r="A54">
        <v>53000051</v>
      </c>
      <c r="B54" s="8" t="s">
        <v>71</v>
      </c>
      <c r="C54" s="1" t="s">
        <v>248</v>
      </c>
      <c r="D54" s="25" t="s">
        <v>690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727</v>
      </c>
      <c r="V54" s="1" t="s">
        <v>618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168">
      <c r="A55">
        <v>53000052</v>
      </c>
      <c r="B55" s="8" t="s">
        <v>630</v>
      </c>
      <c r="C55" s="1" t="s">
        <v>631</v>
      </c>
      <c r="D55" s="25" t="s">
        <v>689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7</v>
      </c>
      <c r="Q55" s="38">
        <f t="shared" si="3"/>
        <v>2</v>
      </c>
      <c r="R55" s="1">
        <v>12</v>
      </c>
      <c r="S55" s="1" t="s">
        <v>635</v>
      </c>
      <c r="T55">
        <v>95</v>
      </c>
      <c r="U55" s="11" t="s">
        <v>742</v>
      </c>
      <c r="V55" s="7" t="s">
        <v>743</v>
      </c>
      <c r="W55" s="1" t="s">
        <v>634</v>
      </c>
      <c r="X55" s="1" t="s">
        <v>634</v>
      </c>
      <c r="Y55" s="1">
        <v>11000002</v>
      </c>
      <c r="Z55" s="1">
        <v>52</v>
      </c>
      <c r="AA55" s="27">
        <v>0</v>
      </c>
      <c r="AB55" s="25">
        <v>0</v>
      </c>
    </row>
    <row r="56" spans="1:28" ht="72">
      <c r="A56">
        <v>53000053</v>
      </c>
      <c r="B56" s="8" t="s">
        <v>73</v>
      </c>
      <c r="C56" s="1" t="s">
        <v>249</v>
      </c>
      <c r="D56" s="25" t="s">
        <v>689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621</v>
      </c>
      <c r="T56">
        <v>100</v>
      </c>
      <c r="U56" s="11" t="s">
        <v>724</v>
      </c>
      <c r="V56" s="7" t="s">
        <v>622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48">
      <c r="A57">
        <v>53000054</v>
      </c>
      <c r="B57" s="8" t="s">
        <v>75</v>
      </c>
      <c r="C57" s="1" t="s">
        <v>197</v>
      </c>
      <c r="D57" s="25" t="s">
        <v>687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728</v>
      </c>
      <c r="V57" s="7" t="s">
        <v>619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>
      <c r="A58">
        <v>53000055</v>
      </c>
      <c r="B58" s="8" t="s">
        <v>77</v>
      </c>
      <c r="C58" s="1" t="s">
        <v>250</v>
      </c>
      <c r="D58" s="25" t="s">
        <v>646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705</v>
      </c>
      <c r="V58" s="1" t="s">
        <v>552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48">
      <c r="A59">
        <v>53000056</v>
      </c>
      <c r="B59" s="8" t="s">
        <v>78</v>
      </c>
      <c r="C59" s="1" t="s">
        <v>251</v>
      </c>
      <c r="D59" s="25" t="s">
        <v>548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402</v>
      </c>
      <c r="V59" s="1" t="s">
        <v>563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301</v>
      </c>
      <c r="D60" s="25" t="s">
        <v>545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405</v>
      </c>
      <c r="T60">
        <v>100</v>
      </c>
      <c r="U60" s="11" t="s">
        <v>546</v>
      </c>
      <c r="V60" s="1" t="s">
        <v>547</v>
      </c>
      <c r="W60" s="1" t="s">
        <v>544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60">
      <c r="A61">
        <v>53000058</v>
      </c>
      <c r="B61" s="8" t="s">
        <v>627</v>
      </c>
      <c r="C61" s="1" t="s">
        <v>632</v>
      </c>
      <c r="D61" s="25" t="s">
        <v>417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12</v>
      </c>
      <c r="S61" s="1" t="s">
        <v>628</v>
      </c>
      <c r="T61">
        <v>100</v>
      </c>
      <c r="U61" s="11" t="s">
        <v>633</v>
      </c>
      <c r="V61" s="7" t="s">
        <v>629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82</v>
      </c>
      <c r="C62" s="1" t="s">
        <v>252</v>
      </c>
      <c r="D62" s="25" t="s">
        <v>676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3</v>
      </c>
      <c r="S62" s="7" t="s">
        <v>305</v>
      </c>
      <c r="T62">
        <v>100</v>
      </c>
      <c r="U62" s="11" t="s">
        <v>786</v>
      </c>
      <c r="V62" s="7" t="s">
        <v>783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>
      <c r="A63">
        <v>53000060</v>
      </c>
      <c r="B63" s="8" t="s">
        <v>84</v>
      </c>
      <c r="C63" s="1" t="s">
        <v>253</v>
      </c>
      <c r="D63" s="25" t="s">
        <v>676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3</v>
      </c>
      <c r="S63" s="1" t="s">
        <v>14</v>
      </c>
      <c r="T63">
        <v>100</v>
      </c>
      <c r="U63" s="11" t="s">
        <v>713</v>
      </c>
      <c r="V63" s="1" t="s">
        <v>397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60">
      <c r="A64">
        <v>53000061</v>
      </c>
      <c r="B64" s="8" t="s">
        <v>85</v>
      </c>
      <c r="C64" s="1" t="s">
        <v>254</v>
      </c>
      <c r="D64" s="25" t="s">
        <v>682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6</v>
      </c>
      <c r="Q64" s="38">
        <f t="shared" si="3"/>
        <v>6</v>
      </c>
      <c r="R64" s="1">
        <v>0</v>
      </c>
      <c r="S64" s="1" t="s">
        <v>86</v>
      </c>
      <c r="T64">
        <v>100</v>
      </c>
      <c r="U64" s="11" t="s">
        <v>593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255</v>
      </c>
      <c r="D65" s="25" t="s">
        <v>676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513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256</v>
      </c>
      <c r="D66" s="25" t="s">
        <v>553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399</v>
      </c>
      <c r="V66" s="7" t="s">
        <v>554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257</v>
      </c>
      <c r="D67" s="25" t="s">
        <v>551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556</v>
      </c>
      <c r="V67" s="1" t="s">
        <v>555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60">
      <c r="A68">
        <v>53000065</v>
      </c>
      <c r="B68" s="9" t="s">
        <v>198</v>
      </c>
      <c r="C68" s="1" t="s">
        <v>199</v>
      </c>
      <c r="D68" s="25" t="s">
        <v>689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729</v>
      </c>
      <c r="V68" s="1" t="s">
        <v>407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258</v>
      </c>
      <c r="D69" s="25" t="s">
        <v>514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512</v>
      </c>
      <c r="V69" s="1" t="s">
        <v>448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>
      <c r="A70">
        <v>53000067</v>
      </c>
      <c r="B70" s="9" t="s">
        <v>200</v>
      </c>
      <c r="C70" s="1" t="s">
        <v>259</v>
      </c>
      <c r="D70" s="25" t="s">
        <v>686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730</v>
      </c>
      <c r="V70" s="7" t="s">
        <v>658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72">
      <c r="A71">
        <v>53000068</v>
      </c>
      <c r="B71" s="8" t="s">
        <v>96</v>
      </c>
      <c r="C71" s="1" t="s">
        <v>260</v>
      </c>
      <c r="D71" s="25" t="s">
        <v>690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566</v>
      </c>
      <c r="V71" s="7" t="s">
        <v>567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98</v>
      </c>
      <c r="C72" s="1" t="s">
        <v>202</v>
      </c>
      <c r="D72" s="25" t="s">
        <v>676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784</v>
      </c>
      <c r="V72" s="7" t="s">
        <v>782</v>
      </c>
      <c r="W72" s="1" t="s">
        <v>752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204</v>
      </c>
      <c r="D73" s="25" t="s">
        <v>676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568</v>
      </c>
      <c r="V73" s="7" t="s">
        <v>569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96">
      <c r="A74">
        <v>53000071</v>
      </c>
      <c r="B74" s="8" t="s">
        <v>102</v>
      </c>
      <c r="C74" s="1" t="s">
        <v>201</v>
      </c>
      <c r="D74" s="25" t="s">
        <v>692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586</v>
      </c>
      <c r="V74" s="7" t="s">
        <v>585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261</v>
      </c>
      <c r="D75" s="25" t="s">
        <v>676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588</v>
      </c>
      <c r="V75" s="1" t="s">
        <v>584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262</v>
      </c>
      <c r="D76" s="25" t="s">
        <v>693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463</v>
      </c>
      <c r="V76" s="7" t="s">
        <v>515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>
      <c r="A77">
        <v>53000074</v>
      </c>
      <c r="B77" s="8" t="s">
        <v>108</v>
      </c>
      <c r="C77" s="7" t="s">
        <v>300</v>
      </c>
      <c r="D77" s="25" t="s">
        <v>694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600</v>
      </c>
      <c r="V77" s="7" t="s">
        <v>601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32">
      <c r="A78">
        <v>53000075</v>
      </c>
      <c r="B78" s="8" t="s">
        <v>110</v>
      </c>
      <c r="C78" s="1" t="s">
        <v>263</v>
      </c>
      <c r="D78" s="25" t="s">
        <v>676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462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72">
      <c r="A79">
        <v>53000076</v>
      </c>
      <c r="B79" s="8" t="s">
        <v>112</v>
      </c>
      <c r="C79" s="1" t="s">
        <v>264</v>
      </c>
      <c r="D79" s="25" t="s">
        <v>695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477</v>
      </c>
      <c r="V79" s="7" t="s">
        <v>572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265</v>
      </c>
      <c r="D80" s="25" t="s">
        <v>676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3</v>
      </c>
      <c r="S80" s="1" t="s">
        <v>48</v>
      </c>
      <c r="T80">
        <v>107</v>
      </c>
      <c r="U80" s="11" t="s">
        <v>530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>
      <c r="A81">
        <v>53000078</v>
      </c>
      <c r="B81" s="8" t="s">
        <v>115</v>
      </c>
      <c r="C81" s="1" t="s">
        <v>266</v>
      </c>
      <c r="D81" s="25" t="s">
        <v>696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478</v>
      </c>
      <c r="T81">
        <v>100</v>
      </c>
      <c r="U81" s="39" t="s">
        <v>706</v>
      </c>
      <c r="V81" s="7" t="s">
        <v>799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72">
      <c r="A82">
        <v>53000079</v>
      </c>
      <c r="B82" s="8" t="s">
        <v>116</v>
      </c>
      <c r="C82" s="1" t="s">
        <v>267</v>
      </c>
      <c r="D82" s="25" t="s">
        <v>697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575</v>
      </c>
      <c r="V82" s="7" t="s">
        <v>573</v>
      </c>
      <c r="W82" s="1" t="s">
        <v>117</v>
      </c>
      <c r="X82" s="1" t="s">
        <v>117</v>
      </c>
      <c r="Y82" s="1">
        <v>11000007</v>
      </c>
      <c r="Z82" s="1">
        <v>79</v>
      </c>
      <c r="AA82" s="27">
        <v>0</v>
      </c>
      <c r="AB82" s="25">
        <v>0</v>
      </c>
    </row>
    <row r="83" spans="1:28" ht="72">
      <c r="A83">
        <v>53000080</v>
      </c>
      <c r="B83" s="8" t="s">
        <v>119</v>
      </c>
      <c r="C83" s="1" t="s">
        <v>268</v>
      </c>
      <c r="D83" s="25" t="s">
        <v>697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654</v>
      </c>
      <c r="T83">
        <v>100</v>
      </c>
      <c r="U83" s="11" t="s">
        <v>574</v>
      </c>
      <c r="V83" s="7" t="s">
        <v>612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96">
      <c r="A84">
        <v>53000081</v>
      </c>
      <c r="B84" s="8" t="s">
        <v>120</v>
      </c>
      <c r="C84" s="1" t="s">
        <v>269</v>
      </c>
      <c r="D84" s="25" t="s">
        <v>689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655</v>
      </c>
      <c r="T84">
        <v>100</v>
      </c>
      <c r="U84" s="11" t="s">
        <v>731</v>
      </c>
      <c r="V84" s="7" t="s">
        <v>613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>
      <c r="A85">
        <v>53000082</v>
      </c>
      <c r="B85" s="8" t="s">
        <v>121</v>
      </c>
      <c r="C85" s="1" t="s">
        <v>270</v>
      </c>
      <c r="D85" s="25" t="s">
        <v>684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785</v>
      </c>
      <c r="V85" s="7" t="s">
        <v>781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>
      <c r="A86">
        <v>53000083</v>
      </c>
      <c r="B86" s="8" t="s">
        <v>161</v>
      </c>
      <c r="C86" s="1" t="s">
        <v>289</v>
      </c>
      <c r="D86" s="25" t="s">
        <v>689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732</v>
      </c>
      <c r="V86" s="7" t="s">
        <v>578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203</v>
      </c>
      <c r="D87" s="25" t="s">
        <v>699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597</v>
      </c>
      <c r="T87">
        <v>100</v>
      </c>
      <c r="U87" s="11" t="s">
        <v>598</v>
      </c>
      <c r="V87" s="7" t="s">
        <v>599</v>
      </c>
      <c r="W87" s="1" t="s">
        <v>455</v>
      </c>
      <c r="X87" s="1" t="s">
        <v>454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72">
      <c r="A88">
        <v>53000085</v>
      </c>
      <c r="B88" s="8" t="s">
        <v>125</v>
      </c>
      <c r="C88" s="1" t="s">
        <v>205</v>
      </c>
      <c r="D88" s="25" t="s">
        <v>698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576</v>
      </c>
      <c r="T88">
        <v>100</v>
      </c>
      <c r="U88" s="11" t="s">
        <v>673</v>
      </c>
      <c r="V88" s="7" t="s">
        <v>577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206</v>
      </c>
      <c r="D89" s="25" t="s">
        <v>699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571</v>
      </c>
      <c r="V89" s="7" t="s">
        <v>570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>
      <c r="A90">
        <v>53000087</v>
      </c>
      <c r="B90" s="8" t="s">
        <v>127</v>
      </c>
      <c r="C90" s="1" t="s">
        <v>207</v>
      </c>
      <c r="D90" s="25" t="s">
        <v>686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656</v>
      </c>
      <c r="T90">
        <v>100</v>
      </c>
      <c r="U90" s="11" t="s">
        <v>733</v>
      </c>
      <c r="V90" s="7" t="s">
        <v>615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72">
      <c r="A91">
        <v>53000088</v>
      </c>
      <c r="B91" s="8" t="s">
        <v>128</v>
      </c>
      <c r="C91" s="1" t="s">
        <v>271</v>
      </c>
      <c r="D91" s="25" t="s">
        <v>689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724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72">
      <c r="A92">
        <v>53000089</v>
      </c>
      <c r="B92" s="8" t="s">
        <v>130</v>
      </c>
      <c r="C92" s="1" t="s">
        <v>272</v>
      </c>
      <c r="D92" s="25" t="s">
        <v>689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724</v>
      </c>
      <c r="V92" s="7" t="s">
        <v>603</v>
      </c>
      <c r="W92" s="1" t="s">
        <v>474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290</v>
      </c>
      <c r="D93" s="25" t="s">
        <v>581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>
      <c r="A94">
        <v>53000091</v>
      </c>
      <c r="B94" s="8" t="s">
        <v>132</v>
      </c>
      <c r="C94" s="1" t="s">
        <v>273</v>
      </c>
      <c r="D94" s="25" t="s">
        <v>688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734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643</v>
      </c>
      <c r="C95" s="1" t="s">
        <v>644</v>
      </c>
      <c r="D95" s="25" t="s">
        <v>646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645</v>
      </c>
      <c r="T95">
        <v>100</v>
      </c>
      <c r="U95" s="11" t="s">
        <v>707</v>
      </c>
      <c r="V95" s="1" t="s">
        <v>647</v>
      </c>
      <c r="W95" s="1" t="s">
        <v>648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72">
      <c r="A96">
        <v>53000093</v>
      </c>
      <c r="B96" s="9" t="s">
        <v>208</v>
      </c>
      <c r="C96" s="1" t="s">
        <v>274</v>
      </c>
      <c r="D96" s="25" t="s">
        <v>687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735</v>
      </c>
      <c r="V96" s="7" t="s">
        <v>602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275</v>
      </c>
      <c r="D97" s="25" t="s">
        <v>561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558</v>
      </c>
      <c r="V97" s="1" t="s">
        <v>557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>
      <c r="A98">
        <v>53000095</v>
      </c>
      <c r="B98" s="8" t="s">
        <v>138</v>
      </c>
      <c r="C98" s="1" t="s">
        <v>276</v>
      </c>
      <c r="D98" s="25" t="s">
        <v>700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708</v>
      </c>
      <c r="V98" s="7" t="s">
        <v>624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277</v>
      </c>
      <c r="D99" s="25" t="s">
        <v>701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590</v>
      </c>
      <c r="T99">
        <v>104</v>
      </c>
      <c r="U99" s="11" t="s">
        <v>589</v>
      </c>
      <c r="V99" s="1" t="s">
        <v>591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72">
      <c r="A100">
        <v>53000097</v>
      </c>
      <c r="B100" s="8" t="s">
        <v>141</v>
      </c>
      <c r="C100" s="1" t="s">
        <v>278</v>
      </c>
      <c r="D100" s="25" t="s">
        <v>697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594</v>
      </c>
      <c r="V100" s="7" t="s">
        <v>595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291</v>
      </c>
      <c r="D101" s="25" t="s">
        <v>579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433</v>
      </c>
      <c r="V101" s="7" t="s">
        <v>406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>
      <c r="A102">
        <v>53000099</v>
      </c>
      <c r="B102" s="8" t="s">
        <v>142</v>
      </c>
      <c r="C102" s="1" t="s">
        <v>279</v>
      </c>
      <c r="D102" s="25" t="s">
        <v>687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736</v>
      </c>
      <c r="V102" s="7" t="s">
        <v>596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>
      <c r="A103">
        <v>53000100</v>
      </c>
      <c r="B103" s="8" t="s">
        <v>143</v>
      </c>
      <c r="C103" s="1" t="s">
        <v>280</v>
      </c>
      <c r="D103" s="25" t="s">
        <v>702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592</v>
      </c>
      <c r="T103">
        <v>100</v>
      </c>
      <c r="U103" s="11" t="s">
        <v>709</v>
      </c>
      <c r="V103" s="1" t="s">
        <v>800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292</v>
      </c>
      <c r="D104" s="25" t="s">
        <v>677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625</v>
      </c>
      <c r="T104">
        <v>100</v>
      </c>
      <c r="U104" s="11" t="s">
        <v>623</v>
      </c>
      <c r="V104" s="1" t="s">
        <v>626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281</v>
      </c>
      <c r="D105" s="25" t="s">
        <v>687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717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282</v>
      </c>
      <c r="D106" s="25" t="s">
        <v>699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787</v>
      </c>
      <c r="V106" s="7" t="s">
        <v>788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283</v>
      </c>
      <c r="D107" s="25" t="s">
        <v>703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661</v>
      </c>
      <c r="V107" s="7" t="s">
        <v>789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60">
      <c r="A108">
        <v>53000105</v>
      </c>
      <c r="B108" s="8" t="s">
        <v>150</v>
      </c>
      <c r="C108" s="1" t="s">
        <v>209</v>
      </c>
      <c r="D108" s="25" t="s">
        <v>562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560</v>
      </c>
      <c r="V108" s="1" t="s">
        <v>559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>
      <c r="A109">
        <v>53000106</v>
      </c>
      <c r="B109" s="8" t="s">
        <v>152</v>
      </c>
      <c r="C109" s="1" t="s">
        <v>284</v>
      </c>
      <c r="D109" s="25" t="s">
        <v>676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780</v>
      </c>
      <c r="V109" s="7" t="s">
        <v>779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>
      <c r="A110">
        <v>53000107</v>
      </c>
      <c r="B110" s="8" t="s">
        <v>154</v>
      </c>
      <c r="C110" s="1" t="s">
        <v>285</v>
      </c>
      <c r="D110" s="25" t="s">
        <v>676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776</v>
      </c>
      <c r="V110" s="7" t="s">
        <v>778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44">
      <c r="A111">
        <v>53000108</v>
      </c>
      <c r="B111" s="8" t="s">
        <v>156</v>
      </c>
      <c r="C111" s="1" t="s">
        <v>286</v>
      </c>
      <c r="D111" s="25" t="s">
        <v>676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714</v>
      </c>
      <c r="V111" s="7" t="s">
        <v>583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>
      <c r="A112">
        <v>53000109</v>
      </c>
      <c r="B112" s="8" t="s">
        <v>158</v>
      </c>
      <c r="C112" s="1" t="s">
        <v>287</v>
      </c>
      <c r="D112" s="25" t="s">
        <v>682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804</v>
      </c>
      <c r="V112" s="7" t="s">
        <v>582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>
      <c r="A113">
        <v>53000110</v>
      </c>
      <c r="B113" s="8" t="s">
        <v>160</v>
      </c>
      <c r="C113" s="1" t="s">
        <v>288</v>
      </c>
      <c r="D113" s="25" t="s">
        <v>581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748</v>
      </c>
      <c r="V113" s="7" t="s">
        <v>747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84">
      <c r="A114">
        <v>53000111</v>
      </c>
      <c r="B114" s="8" t="s">
        <v>659</v>
      </c>
      <c r="C114" s="1" t="s">
        <v>660</v>
      </c>
      <c r="D114" s="25" t="s">
        <v>704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662</v>
      </c>
      <c r="T114">
        <v>100</v>
      </c>
      <c r="U114" s="11" t="s">
        <v>663</v>
      </c>
      <c r="V114" s="7" t="s">
        <v>664</v>
      </c>
      <c r="W114" s="1" t="s">
        <v>665</v>
      </c>
      <c r="X114" s="1" t="s">
        <v>665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>
      <c r="A115">
        <v>53000112</v>
      </c>
      <c r="B115" s="8" t="s">
        <v>667</v>
      </c>
      <c r="C115" s="1" t="s">
        <v>668</v>
      </c>
      <c r="D115" s="25" t="s">
        <v>672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670</v>
      </c>
      <c r="T115">
        <v>100</v>
      </c>
      <c r="U115" s="11" t="s">
        <v>716</v>
      </c>
      <c r="V115" s="7" t="s">
        <v>671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>
      <c r="A116">
        <v>53000113</v>
      </c>
      <c r="B116" s="8" t="s">
        <v>744</v>
      </c>
      <c r="C116" s="1" t="s">
        <v>745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746</v>
      </c>
      <c r="T116">
        <v>100</v>
      </c>
      <c r="U116" s="11" t="s">
        <v>815</v>
      </c>
      <c r="V116" s="7" t="s">
        <v>750</v>
      </c>
      <c r="W116" s="1" t="s">
        <v>749</v>
      </c>
      <c r="X116" s="1" t="s">
        <v>749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72">
      <c r="A117">
        <v>53000114</v>
      </c>
      <c r="B117" s="8" t="s">
        <v>754</v>
      </c>
      <c r="C117" s="1" t="s">
        <v>753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746</v>
      </c>
      <c r="T117">
        <v>101</v>
      </c>
      <c r="U117" s="11" t="s">
        <v>765</v>
      </c>
      <c r="V117" s="7" t="s">
        <v>756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>
      <c r="A118">
        <v>53000115</v>
      </c>
      <c r="B118" s="8" t="s">
        <v>757</v>
      </c>
      <c r="C118" s="1" t="s">
        <v>758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759</v>
      </c>
      <c r="T118">
        <v>100</v>
      </c>
      <c r="U118" s="11" t="s">
        <v>760</v>
      </c>
      <c r="V118" s="7" t="s">
        <v>762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72">
      <c r="A119">
        <v>53000116</v>
      </c>
      <c r="B119" s="8" t="s">
        <v>763</v>
      </c>
      <c r="C119" s="1" t="s">
        <v>764</v>
      </c>
      <c r="D119" s="25" t="s">
        <v>761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766</v>
      </c>
      <c r="V119" s="7" t="s">
        <v>767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48">
      <c r="A120">
        <v>53000117</v>
      </c>
      <c r="B120" s="8" t="s">
        <v>768</v>
      </c>
      <c r="C120" s="1" t="s">
        <v>769</v>
      </c>
      <c r="D120" s="25" t="s">
        <v>761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775</v>
      </c>
      <c r="T120">
        <v>100</v>
      </c>
      <c r="U120" s="11" t="s">
        <v>774</v>
      </c>
      <c r="V120" s="7" t="s">
        <v>777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1</v>
      </c>
    </row>
    <row r="121" spans="1:28" ht="72">
      <c r="A121">
        <v>53000118</v>
      </c>
      <c r="B121" s="8" t="s">
        <v>795</v>
      </c>
      <c r="C121" s="1" t="s">
        <v>794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803</v>
      </c>
      <c r="T121">
        <v>100</v>
      </c>
      <c r="U121" s="11" t="s">
        <v>797</v>
      </c>
      <c r="V121" s="7" t="s">
        <v>801</v>
      </c>
      <c r="W121" s="1" t="s">
        <v>802</v>
      </c>
      <c r="X121" s="1" t="s">
        <v>802</v>
      </c>
      <c r="Y121" s="1">
        <v>11000003</v>
      </c>
      <c r="Z121" s="1">
        <v>118</v>
      </c>
      <c r="AA121" s="27">
        <v>0</v>
      </c>
      <c r="AB121" s="25">
        <v>1</v>
      </c>
    </row>
    <row r="122" spans="1:28" ht="36">
      <c r="A122">
        <v>53000119</v>
      </c>
      <c r="B122" s="8" t="s">
        <v>806</v>
      </c>
      <c r="C122" s="1" t="s">
        <v>807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811</v>
      </c>
      <c r="T122">
        <v>105</v>
      </c>
      <c r="U122" s="11" t="s">
        <v>808</v>
      </c>
      <c r="V122" s="7" t="s">
        <v>809</v>
      </c>
      <c r="W122" s="1" t="s">
        <v>810</v>
      </c>
      <c r="X122" s="1" t="s">
        <v>810</v>
      </c>
      <c r="Y122" s="1">
        <v>11000003</v>
      </c>
      <c r="Z122" s="1">
        <v>119</v>
      </c>
      <c r="AA122" s="27">
        <v>0</v>
      </c>
      <c r="AB122" s="25">
        <v>1</v>
      </c>
    </row>
    <row r="123" spans="1:28" ht="24">
      <c r="A123">
        <v>53000120</v>
      </c>
      <c r="B123" s="22" t="s">
        <v>813</v>
      </c>
      <c r="C123" s="15" t="s">
        <v>817</v>
      </c>
      <c r="D123" s="25" t="s">
        <v>812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816</v>
      </c>
      <c r="V123" s="7" t="s">
        <v>814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1</v>
      </c>
    </row>
  </sheetData>
  <sortState ref="A2:V2">
    <sortCondition ref="E1"/>
  </sortState>
  <phoneticPr fontId="18" type="noConversion"/>
  <conditionalFormatting sqref="I38:I68 I17:I35 I4:I15 I70:I122">
    <cfRule type="cellIs" dxfId="64" priority="65" operator="notEqual">
      <formula>$E4</formula>
    </cfRule>
  </conditionalFormatting>
  <conditionalFormatting sqref="J17:N35 J4:N15 J38:N68 P38:Q68 P5:Q15 P17:Q35 P4 P70:Q122 J70:N122">
    <cfRule type="cellIs" dxfId="63" priority="64" operator="equal">
      <formula>0</formula>
    </cfRule>
  </conditionalFormatting>
  <conditionalFormatting sqref="I69">
    <cfRule type="cellIs" dxfId="62" priority="29" operator="notEqual">
      <formula>$E69</formula>
    </cfRule>
  </conditionalFormatting>
  <conditionalFormatting sqref="J69:N69 P69:Q69">
    <cfRule type="cellIs" dxfId="61" priority="28" operator="equal">
      <formula>0</formula>
    </cfRule>
  </conditionalFormatting>
  <conditionalFormatting sqref="I36">
    <cfRule type="cellIs" dxfId="60" priority="27" operator="notEqual">
      <formula>$E36</formula>
    </cfRule>
  </conditionalFormatting>
  <conditionalFormatting sqref="J36:N36 P36:Q36">
    <cfRule type="cellIs" dxfId="59" priority="26" operator="equal">
      <formula>0</formula>
    </cfRule>
  </conditionalFormatting>
  <conditionalFormatting sqref="I37">
    <cfRule type="cellIs" dxfId="58" priority="25" operator="notEqual">
      <formula>$E37</formula>
    </cfRule>
  </conditionalFormatting>
  <conditionalFormatting sqref="J37:N37 P37:Q37">
    <cfRule type="cellIs" dxfId="57" priority="24" operator="equal">
      <formula>0</formula>
    </cfRule>
  </conditionalFormatting>
  <conditionalFormatting sqref="H4:H15 H17:H122">
    <cfRule type="cellIs" dxfId="56" priority="20" operator="equal">
      <formula>1</formula>
    </cfRule>
    <cfRule type="cellIs" dxfId="55" priority="21" operator="equal">
      <formula>2</formula>
    </cfRule>
    <cfRule type="cellIs" dxfId="54" priority="22" operator="equal">
      <formula>3</formula>
    </cfRule>
    <cfRule type="cellIs" dxfId="53" priority="23" operator="greaterThanOrEqual">
      <formula>4</formula>
    </cfRule>
  </conditionalFormatting>
  <conditionalFormatting sqref="I16">
    <cfRule type="cellIs" dxfId="52" priority="17" operator="notEqual">
      <formula>$E16</formula>
    </cfRule>
  </conditionalFormatting>
  <conditionalFormatting sqref="J16:N16 P16:Q16">
    <cfRule type="cellIs" dxfId="51" priority="16" operator="equal">
      <formula>0</formula>
    </cfRule>
  </conditionalFormatting>
  <conditionalFormatting sqref="H16">
    <cfRule type="cellIs" dxfId="50" priority="12" operator="equal">
      <formula>1</formula>
    </cfRule>
    <cfRule type="cellIs" dxfId="49" priority="13" operator="equal">
      <formula>2</formula>
    </cfRule>
    <cfRule type="cellIs" dxfId="48" priority="14" operator="equal">
      <formula>3</formula>
    </cfRule>
    <cfRule type="cellIs" dxfId="47" priority="15" operator="greaterThanOrEqual">
      <formula>4</formula>
    </cfRule>
  </conditionalFormatting>
  <conditionalFormatting sqref="D1:D122 D124:D1048576">
    <cfRule type="containsText" dxfId="46" priority="11" operator="containsText" text="未完成">
      <formula>NOT(ISERROR(SEARCH("未完成",D1)))</formula>
    </cfRule>
  </conditionalFormatting>
  <conditionalFormatting sqref="O4:O123">
    <cfRule type="cellIs" dxfId="45" priority="10" operator="equal">
      <formula>0</formula>
    </cfRule>
  </conditionalFormatting>
  <conditionalFormatting sqref="I123">
    <cfRule type="cellIs" dxfId="8" priority="9" operator="notEqual">
      <formula>$E123</formula>
    </cfRule>
  </conditionalFormatting>
  <conditionalFormatting sqref="J123:N123 P123:Q123">
    <cfRule type="cellIs" dxfId="7" priority="8" operator="equal">
      <formula>0</formula>
    </cfRule>
  </conditionalFormatting>
  <conditionalFormatting sqref="H123">
    <cfRule type="cellIs" dxfId="6" priority="4" operator="equal">
      <formula>1</formula>
    </cfRule>
    <cfRule type="cellIs" dxfId="5" priority="5" operator="equal">
      <formula>2</formula>
    </cfRule>
    <cfRule type="cellIs" dxfId="4" priority="6" operator="equal">
      <formula>3</formula>
    </cfRule>
    <cfRule type="cellIs" dxfId="3" priority="7" operator="greaterThanOrEqual">
      <formula>4</formula>
    </cfRule>
  </conditionalFormatting>
  <conditionalFormatting sqref="O123">
    <cfRule type="cellIs" dxfId="1" priority="2" operator="equal">
      <formula>0</formula>
    </cfRule>
  </conditionalFormatting>
  <conditionalFormatting sqref="D123">
    <cfRule type="containsText" dxfId="0" priority="1" operator="containsText" text="未完成">
      <formula>NOT(ISERROR(SEARCH("未完成",D123)))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1" sqref="O1:O3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1093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403</v>
      </c>
      <c r="E1" s="13" t="s">
        <v>189</v>
      </c>
      <c r="F1" s="13" t="s">
        <v>190</v>
      </c>
      <c r="G1" s="13" t="s">
        <v>191</v>
      </c>
      <c r="H1" s="35" t="s">
        <v>466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773</v>
      </c>
      <c r="P1" s="17" t="s">
        <v>331</v>
      </c>
      <c r="Q1" s="16" t="s">
        <v>468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471</v>
      </c>
      <c r="Y1" s="40" t="s">
        <v>499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771</v>
      </c>
      <c r="P2" s="18" t="s">
        <v>318</v>
      </c>
      <c r="Q2" s="18" t="s">
        <v>469</v>
      </c>
      <c r="R2" s="4" t="s">
        <v>315</v>
      </c>
      <c r="S2" s="4" t="s">
        <v>179</v>
      </c>
      <c r="T2" s="4" t="s">
        <v>502</v>
      </c>
      <c r="U2" s="4" t="s">
        <v>541</v>
      </c>
      <c r="V2" s="10" t="s">
        <v>179</v>
      </c>
      <c r="W2" s="4" t="s">
        <v>179</v>
      </c>
      <c r="X2" s="4" t="s">
        <v>472</v>
      </c>
      <c r="Y2" s="41" t="s">
        <v>500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404</v>
      </c>
      <c r="E3" s="2" t="s">
        <v>182</v>
      </c>
      <c r="F3" s="2" t="s">
        <v>183</v>
      </c>
      <c r="G3" s="2" t="s">
        <v>184</v>
      </c>
      <c r="H3" s="36" t="s">
        <v>467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772</v>
      </c>
      <c r="P3" s="20" t="s">
        <v>333</v>
      </c>
      <c r="Q3" s="37" t="s">
        <v>470</v>
      </c>
      <c r="R3" s="6" t="s">
        <v>316</v>
      </c>
      <c r="S3" s="2" t="s">
        <v>185</v>
      </c>
      <c r="T3" s="2" t="s">
        <v>384</v>
      </c>
      <c r="U3" s="6" t="s">
        <v>302</v>
      </c>
      <c r="V3" s="6" t="s">
        <v>304</v>
      </c>
      <c r="W3" s="6" t="s">
        <v>321</v>
      </c>
      <c r="X3" s="6" t="s">
        <v>473</v>
      </c>
      <c r="Y3" s="42" t="s">
        <v>501</v>
      </c>
      <c r="Z3" s="2" t="s">
        <v>186</v>
      </c>
      <c r="AA3" s="26" t="s">
        <v>359</v>
      </c>
      <c r="AB3" s="26" t="s">
        <v>362</v>
      </c>
    </row>
    <row r="4" spans="1:28" ht="24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738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36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</v>
      </c>
      <c r="T6" s="1">
        <v>-1</v>
      </c>
      <c r="U6" s="11" t="s">
        <v>737</v>
      </c>
      <c r="V6" s="7" t="s">
        <v>377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399</v>
      </c>
      <c r="V7" s="7" t="s">
        <v>378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715</v>
      </c>
      <c r="V8" s="7" t="s">
        <v>379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464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539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540</v>
      </c>
      <c r="T10" s="1">
        <v>-1</v>
      </c>
      <c r="U10" s="11" t="s">
        <v>543</v>
      </c>
      <c r="V10" s="7" t="s">
        <v>542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606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608</v>
      </c>
      <c r="T11" s="1">
        <v>-1</v>
      </c>
      <c r="U11" s="11" t="s">
        <v>609</v>
      </c>
      <c r="V11" s="7" t="s">
        <v>607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</sheetData>
  <phoneticPr fontId="18" type="noConversion"/>
  <conditionalFormatting sqref="J4:Q11">
    <cfRule type="cellIs" dxfId="44" priority="40" operator="equal">
      <formula>0</formula>
    </cfRule>
  </conditionalFormatting>
  <conditionalFormatting sqref="P4:Q8">
    <cfRule type="cellIs" dxfId="43" priority="36" operator="equal">
      <formula>0</formula>
    </cfRule>
  </conditionalFormatting>
  <conditionalFormatting sqref="J4:Q4 O4:O11">
    <cfRule type="cellIs" dxfId="42" priority="35" operator="equal">
      <formula>0</formula>
    </cfRule>
  </conditionalFormatting>
  <conditionalFormatting sqref="I4">
    <cfRule type="cellIs" dxfId="41" priority="34" operator="notEqual">
      <formula>$E4</formula>
    </cfRule>
  </conditionalFormatting>
  <conditionalFormatting sqref="J4:Q4 O4:O11">
    <cfRule type="cellIs" dxfId="40" priority="33" operator="equal">
      <formula>0</formula>
    </cfRule>
  </conditionalFormatting>
  <conditionalFormatting sqref="I5">
    <cfRule type="cellIs" dxfId="39" priority="32" operator="notEqual">
      <formula>$E5</formula>
    </cfRule>
  </conditionalFormatting>
  <conditionalFormatting sqref="J5:Q5">
    <cfRule type="cellIs" dxfId="38" priority="31" operator="equal">
      <formula>0</formula>
    </cfRule>
  </conditionalFormatting>
  <conditionalFormatting sqref="I6">
    <cfRule type="cellIs" dxfId="37" priority="30" operator="notEqual">
      <formula>$E6</formula>
    </cfRule>
  </conditionalFormatting>
  <conditionalFormatting sqref="J6:Q6">
    <cfRule type="cellIs" dxfId="36" priority="29" operator="equal">
      <formula>0</formula>
    </cfRule>
  </conditionalFormatting>
  <conditionalFormatting sqref="I7">
    <cfRule type="cellIs" dxfId="35" priority="28" operator="notEqual">
      <formula>$E7</formula>
    </cfRule>
  </conditionalFormatting>
  <conditionalFormatting sqref="J7:Q7">
    <cfRule type="cellIs" dxfId="34" priority="27" operator="equal">
      <formula>0</formula>
    </cfRule>
  </conditionalFormatting>
  <conditionalFormatting sqref="I8">
    <cfRule type="cellIs" dxfId="33" priority="26" operator="notEqual">
      <formula>$E8</formula>
    </cfRule>
  </conditionalFormatting>
  <conditionalFormatting sqref="J8:Q8">
    <cfRule type="cellIs" dxfId="32" priority="25" operator="equal">
      <formula>0</formula>
    </cfRule>
  </conditionalFormatting>
  <conditionalFormatting sqref="I9:I11">
    <cfRule type="cellIs" dxfId="31" priority="24" operator="notEqual">
      <formula>$E9</formula>
    </cfRule>
  </conditionalFormatting>
  <conditionalFormatting sqref="J9:Q11">
    <cfRule type="cellIs" dxfId="30" priority="23" operator="equal">
      <formula>0</formula>
    </cfRule>
  </conditionalFormatting>
  <conditionalFormatting sqref="H5:H11">
    <cfRule type="cellIs" dxfId="29" priority="6" operator="equal">
      <formula>1</formula>
    </cfRule>
    <cfRule type="cellIs" dxfId="28" priority="7" operator="equal">
      <formula>2</formula>
    </cfRule>
    <cfRule type="cellIs" dxfId="27" priority="8" operator="equal">
      <formula>3</formula>
    </cfRule>
    <cfRule type="cellIs" dxfId="26" priority="9" operator="greaterThanOrEqual">
      <formula>4</formula>
    </cfRule>
  </conditionalFormatting>
  <conditionalFormatting sqref="H4">
    <cfRule type="cellIs" dxfId="25" priority="2" operator="equal">
      <formula>1</formula>
    </cfRule>
    <cfRule type="cellIs" dxfId="24" priority="3" operator="equal">
      <formula>2</formula>
    </cfRule>
    <cfRule type="cellIs" dxfId="23" priority="4" operator="equal">
      <formula>3</formula>
    </cfRule>
    <cfRule type="cellIs" dxfId="22" priority="5" operator="greaterThanOrEqual">
      <formula>4</formula>
    </cfRule>
  </conditionalFormatting>
  <conditionalFormatting sqref="L10:L11">
    <cfRule type="cellIs" dxfId="21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O4" sqref="O4:O9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6" width="5" customWidth="1"/>
    <col min="27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403</v>
      </c>
      <c r="E1" s="13" t="s">
        <v>189</v>
      </c>
      <c r="F1" s="13" t="s">
        <v>190</v>
      </c>
      <c r="G1" s="13" t="s">
        <v>191</v>
      </c>
      <c r="H1" s="35" t="s">
        <v>466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773</v>
      </c>
      <c r="P1" s="17" t="s">
        <v>331</v>
      </c>
      <c r="Q1" s="16" t="s">
        <v>468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471</v>
      </c>
      <c r="Y1" s="40" t="s">
        <v>499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771</v>
      </c>
      <c r="P2" s="18" t="s">
        <v>318</v>
      </c>
      <c r="Q2" s="18" t="s">
        <v>469</v>
      </c>
      <c r="R2" s="4" t="s">
        <v>315</v>
      </c>
      <c r="S2" s="4" t="s">
        <v>179</v>
      </c>
      <c r="T2" s="4" t="s">
        <v>502</v>
      </c>
      <c r="U2" s="4" t="s">
        <v>320</v>
      </c>
      <c r="V2" s="10" t="s">
        <v>179</v>
      </c>
      <c r="W2" s="4" t="s">
        <v>179</v>
      </c>
      <c r="X2" s="4" t="s">
        <v>472</v>
      </c>
      <c r="Y2" s="41" t="s">
        <v>500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404</v>
      </c>
      <c r="E3" s="2" t="s">
        <v>182</v>
      </c>
      <c r="F3" s="2" t="s">
        <v>183</v>
      </c>
      <c r="G3" s="2" t="s">
        <v>184</v>
      </c>
      <c r="H3" s="36" t="s">
        <v>467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772</v>
      </c>
      <c r="P3" s="20" t="s">
        <v>333</v>
      </c>
      <c r="Q3" s="37" t="s">
        <v>470</v>
      </c>
      <c r="R3" s="6" t="s">
        <v>316</v>
      </c>
      <c r="S3" s="2" t="s">
        <v>185</v>
      </c>
      <c r="T3" s="2" t="s">
        <v>384</v>
      </c>
      <c r="U3" s="6" t="s">
        <v>302</v>
      </c>
      <c r="V3" s="6" t="s">
        <v>304</v>
      </c>
      <c r="W3" s="6" t="s">
        <v>321</v>
      </c>
      <c r="X3" s="6" t="s">
        <v>473</v>
      </c>
      <c r="Y3" s="42" t="s">
        <v>501</v>
      </c>
      <c r="Z3" s="2" t="s">
        <v>186</v>
      </c>
      <c r="AA3" s="26" t="s">
        <v>359</v>
      </c>
      <c r="AB3" s="26" t="s">
        <v>362</v>
      </c>
    </row>
    <row r="4" spans="1:28" ht="48">
      <c r="A4">
        <v>53200100</v>
      </c>
      <c r="B4" s="22" t="s">
        <v>429</v>
      </c>
      <c r="C4" s="15" t="s">
        <v>430</v>
      </c>
      <c r="D4" s="25" t="s">
        <v>418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739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422</v>
      </c>
      <c r="C5" s="1" t="s">
        <v>423</v>
      </c>
      <c r="D5" s="25" t="s">
        <v>421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740</v>
      </c>
      <c r="V5" s="7" t="s">
        <v>380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3.2">
      <c r="A6">
        <v>53200102</v>
      </c>
      <c r="B6" s="8" t="s">
        <v>431</v>
      </c>
      <c r="C6" s="1" t="s">
        <v>432</v>
      </c>
      <c r="D6" s="25" t="s">
        <v>408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465</v>
      </c>
      <c r="V6" s="31" t="s">
        <v>426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425</v>
      </c>
      <c r="C7" s="1" t="s">
        <v>424</v>
      </c>
      <c r="D7" s="25" t="s">
        <v>428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427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72">
      <c r="A8">
        <v>53200104</v>
      </c>
      <c r="B8" s="8" t="s">
        <v>434</v>
      </c>
      <c r="C8" s="1" t="s">
        <v>436</v>
      </c>
      <c r="D8" s="25" t="s">
        <v>437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741</v>
      </c>
      <c r="V8" s="7" t="s">
        <v>390</v>
      </c>
      <c r="W8" s="1" t="s">
        <v>435</v>
      </c>
      <c r="X8" s="1" t="s">
        <v>435</v>
      </c>
      <c r="Y8" s="1"/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438</v>
      </c>
      <c r="C9" s="1" t="s">
        <v>439</v>
      </c>
      <c r="D9" s="25" t="s">
        <v>440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461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20" priority="12" operator="notEqual">
      <formula>$E4</formula>
    </cfRule>
  </conditionalFormatting>
  <conditionalFormatting sqref="J4:Q7 O4:O9">
    <cfRule type="cellIs" dxfId="19" priority="11" operator="equal">
      <formula>0</formula>
    </cfRule>
  </conditionalFormatting>
  <conditionalFormatting sqref="J9:Q9">
    <cfRule type="cellIs" dxfId="18" priority="9" operator="equal">
      <formula>0</formula>
    </cfRule>
  </conditionalFormatting>
  <conditionalFormatting sqref="J8:Q8">
    <cfRule type="cellIs" dxfId="17" priority="10" operator="equal">
      <formula>0</formula>
    </cfRule>
  </conditionalFormatting>
  <conditionalFormatting sqref="H5:H9">
    <cfRule type="cellIs" dxfId="16" priority="5" operator="equal">
      <formula>1</formula>
    </cfRule>
    <cfRule type="cellIs" dxfId="15" priority="6" operator="equal">
      <formula>2</formula>
    </cfRule>
    <cfRule type="cellIs" dxfId="14" priority="7" operator="equal">
      <formula>3</formula>
    </cfRule>
    <cfRule type="cellIs" dxfId="13" priority="8" operator="greaterThanOrEqual">
      <formula>4</formula>
    </cfRule>
  </conditionalFormatting>
  <conditionalFormatting sqref="H4">
    <cfRule type="cellIs" dxfId="12" priority="1" operator="equal">
      <formula>1</formula>
    </cfRule>
    <cfRule type="cellIs" dxfId="11" priority="2" operator="equal">
      <formula>2</formula>
    </cfRule>
    <cfRule type="cellIs" dxfId="10" priority="3" operator="equal">
      <formula>3</formula>
    </cfRule>
    <cfRule type="cellIs" dxfId="9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385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386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387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388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389</v>
      </c>
    </row>
    <row r="10" spans="1:11">
      <c r="A10" t="s">
        <v>392</v>
      </c>
      <c r="B10" t="s">
        <v>393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410</v>
      </c>
    </row>
    <row r="2" spans="1:2">
      <c r="A2" t="s">
        <v>409</v>
      </c>
      <c r="B2">
        <f>COUNTIF(标准!D:D,"*单伤*")</f>
        <v>0</v>
      </c>
    </row>
    <row r="3" spans="1:2">
      <c r="A3" t="s">
        <v>411</v>
      </c>
      <c r="B3">
        <f>COUNTIF(标准!D:D,"*群伤*")</f>
        <v>0</v>
      </c>
    </row>
    <row r="4" spans="1:2">
      <c r="A4" t="s">
        <v>412</v>
      </c>
      <c r="B4">
        <f>COUNTIF(标准!D:D,"*单治*")</f>
        <v>0</v>
      </c>
    </row>
    <row r="5" spans="1:2">
      <c r="A5" t="s">
        <v>419</v>
      </c>
      <c r="B5">
        <f>COUNTIF(标准!D:D,"*群治*")</f>
        <v>0</v>
      </c>
    </row>
    <row r="6" spans="1:2">
      <c r="A6" t="s">
        <v>413</v>
      </c>
      <c r="B6">
        <f>COUNTIF(标准!D:D,"*正状*")</f>
        <v>0</v>
      </c>
    </row>
    <row r="7" spans="1:2">
      <c r="A7" t="s">
        <v>414</v>
      </c>
      <c r="B7">
        <f>COUNTIF(标准!D:D,"*负状*")</f>
        <v>0</v>
      </c>
    </row>
    <row r="8" spans="1:2">
      <c r="A8" t="s">
        <v>415</v>
      </c>
      <c r="B8">
        <f>COUNTIF(标准!D:D,"*手牌*")</f>
        <v>16</v>
      </c>
    </row>
    <row r="9" spans="1:2">
      <c r="A9" t="s">
        <v>443</v>
      </c>
      <c r="B9">
        <f>COUNTIF(标准!D:D,"*陷阱*")</f>
        <v>6</v>
      </c>
    </row>
    <row r="10" spans="1:2">
      <c r="A10" t="s">
        <v>416</v>
      </c>
      <c r="B10">
        <f>COUNTIF(标准!D:D,"*地形*")</f>
        <v>7</v>
      </c>
    </row>
    <row r="11" spans="1:2">
      <c r="A11" t="s">
        <v>417</v>
      </c>
      <c r="B11">
        <f>COUNTIF(标准!D:D,"*属性*")</f>
        <v>12</v>
      </c>
    </row>
    <row r="12" spans="1:2">
      <c r="A12" t="s">
        <v>529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2016-11-26T06:52:48Z</dcterms:modified>
</cp:coreProperties>
</file>