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5" i="1" l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<sst xmlns="http://schemas.openxmlformats.org/spreadsheetml/2006/main" count="1321" uniqueCount="894">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</sst>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0784"/>
        <c:axId val="214461344"/>
      </c:barChart>
      <c:catAx>
        <c:axId val="2144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1344"/>
        <c:crosses val="autoZero"/>
        <c:auto val="1"/>
        <c:lblAlgn val="ctr"/>
        <c:lblOffset val="100"/>
        <c:noMultiLvlLbl val="0"/>
      </c:catAx>
      <c:valAx>
        <c:axId val="214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5" totalsRowShown="0" headerRowDxfId="158" dataDxfId="157" tableBorderDxfId="156">
  <autoFilter ref="A3:AB135"/>
  <sortState ref="A4:AB113">
    <sortCondition ref="A3:A113"/>
  </sortState>
  <tableColumns count="28">
    <tableColumn id="1" name="Id" dataDxfId="155"/>
    <tableColumn id="2" name="Name" dataDxfId="154"/>
    <tableColumn id="20" name="Ename" dataDxfId="153"/>
    <tableColumn id="21" name="Remark" dataDxfId="152"/>
    <tableColumn id="3" name="Star" dataDxfId="151"/>
    <tableColumn id="4" name="Type" dataDxfId="150"/>
    <tableColumn id="5" name="Attr" dataDxfId="149"/>
    <tableColumn id="8" name="Quality" dataDxfId="14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7"/>
    <tableColumn id="9" name="Damage" dataDxfId="146"/>
    <tableColumn id="10" name="Cure" dataDxfId="145"/>
    <tableColumn id="11" name="Time" dataDxfId="144"/>
    <tableColumn id="13" name="Help" dataDxfId="143"/>
    <tableColumn id="16" name="Rate" dataDxfId="142"/>
    <tableColumn id="18" name="Atk" dataDxfId="141"/>
    <tableColumn id="12" name="Modify" dataDxfId="140"/>
    <tableColumn id="27" name="Sum" dataDxfId="139">
      <calculatedColumnFormula>T4-100+P4</calculatedColumnFormula>
    </tableColumn>
    <tableColumn id="6" name="Range" dataDxfId="138"/>
    <tableColumn id="15" name="Target" dataDxfId="137"/>
    <tableColumn id="25" name="Mark" dataDxfId="136"/>
    <tableColumn id="22" name="Effect" dataDxfId="135"/>
    <tableColumn id="24" name="GetDescript" dataDxfId="134"/>
    <tableColumn id="17" name="UnitEffect" dataDxfId="133"/>
    <tableColumn id="28" name="AreaEffect" dataDxfId="132"/>
    <tableColumn id="26" name="JobId" dataDxfId="131"/>
    <tableColumn id="19" name="Icon" dataDxfId="130"/>
    <tableColumn id="14" name="IsSpecial" dataDxfId="129"/>
    <tableColumn id="23" name="IsNew" dataDxfId="1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27" dataDxfId="126" tableBorderDxfId="125">
  <autoFilter ref="A3:AB12"/>
  <sortState ref="A4:X138">
    <sortCondition ref="A3:A138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6" tableBorderDxfId="95">
  <autoFilter ref="A3:AB9"/>
  <sortState ref="A4:X138">
    <sortCondition ref="A3:A138"/>
  </sortState>
  <tableColumns count="28">
    <tableColumn id="1" name="Id" dataDxfId="94"/>
    <tableColumn id="2" name="Name" dataDxfId="93"/>
    <tableColumn id="20" name="Ename" dataDxfId="92"/>
    <tableColumn id="21" name="Remark" dataDxfId="91"/>
    <tableColumn id="3" name="Star" dataDxfId="90"/>
    <tableColumn id="4" name="Type" dataDxfId="89"/>
    <tableColumn id="5" name="Attr" dataDxfId="88"/>
    <tableColumn id="8" name="Quality" dataDxfId="8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6"/>
    <tableColumn id="9" name="Damage" dataDxfId="85"/>
    <tableColumn id="10" name="Cure" dataDxfId="84"/>
    <tableColumn id="11" name="Time" dataDxfId="83"/>
    <tableColumn id="13" name="Help" dataDxfId="82"/>
    <tableColumn id="16" name="Rate" dataDxfId="81"/>
    <tableColumn id="18" name="Atk" dataDxfId="80"/>
    <tableColumn id="12" name="Modify" dataDxfId="79"/>
    <tableColumn id="27" name="Sum" dataDxfId="78">
      <calculatedColumnFormula>T4-100+P4</calculatedColumnFormula>
    </tableColumn>
    <tableColumn id="6" name="Range" dataDxfId="77"/>
    <tableColumn id="15" name="Target" dataDxfId="76"/>
    <tableColumn id="25" name="Mark" dataDxfId="75"/>
    <tableColumn id="22" name="Effect" dataDxfId="74"/>
    <tableColumn id="24" name="GetDescript" dataDxfId="73"/>
    <tableColumn id="17" name="UnitEffect" dataDxfId="72"/>
    <tableColumn id="28" name="AreaEffect" dataDxfId="71"/>
    <tableColumn id="26" name="JobId" dataDxfId="70"/>
    <tableColumn id="19" name="Icon" dataDxfId="69"/>
    <tableColumn id="14" name="IsSpecial" dataDxfId="68"/>
    <tableColumn id="23" name="IsNew" dataDxfId="6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5"/>
  <sheetViews>
    <sheetView tabSelected="1" workbookViewId="0">
      <pane xSplit="2" ySplit="3" topLeftCell="C132" activePane="bottomRight" state="frozen"/>
      <selection pane="topRight" activeCell="C1" sqref="C1"/>
      <selection pane="bottomLeft" activeCell="A4" sqref="A4"/>
      <selection pane="bottomRight" activeCell="V134" sqref="V134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463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756</v>
      </c>
      <c r="P1" s="17" t="s">
        <v>331</v>
      </c>
      <c r="Q1" s="16" t="s">
        <v>465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468</v>
      </c>
      <c r="Y1" s="40" t="s">
        <v>496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754</v>
      </c>
      <c r="P2" s="18" t="s">
        <v>332</v>
      </c>
      <c r="Q2" s="18" t="s">
        <v>466</v>
      </c>
      <c r="R2" s="4" t="s">
        <v>315</v>
      </c>
      <c r="S2" s="4" t="s">
        <v>179</v>
      </c>
      <c r="T2" s="4" t="s">
        <v>499</v>
      </c>
      <c r="U2" s="4" t="s">
        <v>753</v>
      </c>
      <c r="V2" s="10" t="s">
        <v>179</v>
      </c>
      <c r="W2" s="4" t="s">
        <v>179</v>
      </c>
      <c r="X2" s="4" t="s">
        <v>469</v>
      </c>
      <c r="Y2" s="41" t="s">
        <v>497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464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755</v>
      </c>
      <c r="P3" s="20" t="s">
        <v>333</v>
      </c>
      <c r="Q3" s="37" t="s">
        <v>467</v>
      </c>
      <c r="R3" s="6" t="s">
        <v>316</v>
      </c>
      <c r="S3" s="2" t="s">
        <v>473</v>
      </c>
      <c r="T3" s="2" t="s">
        <v>382</v>
      </c>
      <c r="U3" s="6" t="s">
        <v>472</v>
      </c>
      <c r="V3" s="6" t="s">
        <v>604</v>
      </c>
      <c r="W3" s="6" t="s">
        <v>479</v>
      </c>
      <c r="X3" s="6" t="s">
        <v>470</v>
      </c>
      <c r="Y3" s="42" t="s">
        <v>498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666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776</v>
      </c>
      <c r="V4" s="7" t="s">
        <v>778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667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397</v>
      </c>
      <c r="V5" s="7" t="s">
        <v>545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673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739</v>
      </c>
      <c r="V6" s="7" t="s">
        <v>379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674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874</v>
      </c>
      <c r="V7" s="7" t="s">
        <v>876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668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481</v>
      </c>
      <c r="T8">
        <v>100</v>
      </c>
      <c r="U8" s="11" t="s">
        <v>482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669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500</v>
      </c>
      <c r="V9" s="7" t="s">
        <v>484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669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490</v>
      </c>
      <c r="V10" s="7" t="s">
        <v>483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669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491</v>
      </c>
      <c r="V11" s="7" t="s">
        <v>485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669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492</v>
      </c>
      <c r="V12" s="7" t="s">
        <v>486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669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493</v>
      </c>
      <c r="V13" s="7" t="s">
        <v>487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669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494</v>
      </c>
      <c r="V14" s="7" t="s">
        <v>488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669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495</v>
      </c>
      <c r="V15" s="7" t="s">
        <v>489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664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581</v>
      </c>
      <c r="V16" s="7" t="s">
        <v>515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476</v>
      </c>
      <c r="C17" s="1" t="s">
        <v>477</v>
      </c>
      <c r="D17" s="25" t="s">
        <v>677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478</v>
      </c>
      <c r="T17">
        <v>100</v>
      </c>
      <c r="U17" s="11" t="s">
        <v>528</v>
      </c>
      <c r="V17" s="7" t="s">
        <v>501</v>
      </c>
      <c r="W17" s="1" t="s">
        <v>480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670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770</v>
      </c>
      <c r="V18" s="7" t="s">
        <v>772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664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514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664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771</v>
      </c>
      <c r="V20" s="7" t="s">
        <v>773</v>
      </c>
      <c r="W20" s="1" t="s">
        <v>662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674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706</v>
      </c>
      <c r="V21" s="7" t="s">
        <v>608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677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638</v>
      </c>
      <c r="T22">
        <v>100</v>
      </c>
      <c r="U22" s="11" t="s">
        <v>654</v>
      </c>
      <c r="V22" s="7" t="s">
        <v>532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677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639</v>
      </c>
      <c r="T23">
        <v>100</v>
      </c>
      <c r="U23" s="11" t="s">
        <v>531</v>
      </c>
      <c r="V23" s="7" t="s">
        <v>529</v>
      </c>
      <c r="W23" s="1" t="s">
        <v>530</v>
      </c>
      <c r="X23" s="1" t="s">
        <v>530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677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640</v>
      </c>
      <c r="T24">
        <v>100</v>
      </c>
      <c r="U24" s="11" t="s">
        <v>533</v>
      </c>
      <c r="V24" s="7" t="s">
        <v>534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560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829</v>
      </c>
      <c r="V25" s="7" t="s">
        <v>830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393</v>
      </c>
      <c r="V26" s="21" t="s">
        <v>391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502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735</v>
      </c>
      <c r="V27" s="7" t="s">
        <v>392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674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707</v>
      </c>
      <c r="V28" s="7" t="s">
        <v>519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670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657</v>
      </c>
      <c r="V29" s="7" t="s">
        <v>516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679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521</v>
      </c>
      <c r="V30" s="7" t="s">
        <v>523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663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522</v>
      </c>
      <c r="V31" s="7" t="s">
        <v>524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675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705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446</v>
      </c>
      <c r="C33" s="1" t="s">
        <v>447</v>
      </c>
      <c r="D33" s="25" t="s">
        <v>505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454</v>
      </c>
      <c r="V33" s="1" t="s">
        <v>504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448</v>
      </c>
      <c r="C34" s="1" t="s">
        <v>449</v>
      </c>
      <c r="D34" s="25" t="s">
        <v>505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455</v>
      </c>
      <c r="V34" s="1" t="s">
        <v>450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677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708</v>
      </c>
      <c r="V35" s="7" t="s">
        <v>417</v>
      </c>
      <c r="W35" s="1" t="s">
        <v>453</v>
      </c>
      <c r="X35" s="1" t="s">
        <v>453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670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513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527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698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677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629</v>
      </c>
      <c r="T38">
        <v>100</v>
      </c>
      <c r="U38" s="11" t="s">
        <v>850</v>
      </c>
      <c r="V38" s="7" t="s">
        <v>630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627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628</v>
      </c>
      <c r="T39">
        <v>100</v>
      </c>
      <c r="U39" s="11" t="s">
        <v>625</v>
      </c>
      <c r="V39" s="1" t="s">
        <v>626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671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518</v>
      </c>
      <c r="V40" s="7" t="s">
        <v>520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854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852</v>
      </c>
      <c r="T41">
        <v>100</v>
      </c>
      <c r="U41" s="11" t="s">
        <v>851</v>
      </c>
      <c r="V41" s="7" t="s">
        <v>853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441</v>
      </c>
      <c r="C42" s="1" t="s">
        <v>442</v>
      </c>
      <c r="D42" s="25" t="s">
        <v>508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517</v>
      </c>
      <c r="V42" s="1" t="s">
        <v>443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438</v>
      </c>
      <c r="C43" s="1" t="s">
        <v>237</v>
      </c>
      <c r="D43" s="25" t="s">
        <v>508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456</v>
      </c>
      <c r="V43" s="1" t="s">
        <v>444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699</v>
      </c>
      <c r="V44" s="7" t="s">
        <v>574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677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709</v>
      </c>
      <c r="V45" s="7" t="s">
        <v>605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547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398</v>
      </c>
      <c r="V46" s="1" t="s">
        <v>546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439</v>
      </c>
      <c r="C47" s="1" t="s">
        <v>241</v>
      </c>
      <c r="D47" s="25" t="s">
        <v>507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457</v>
      </c>
      <c r="V47" s="1" t="s">
        <v>506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641</v>
      </c>
      <c r="T48">
        <v>100</v>
      </c>
      <c r="U48" s="11" t="s">
        <v>700</v>
      </c>
      <c r="V48" s="1" t="s">
        <v>856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677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710</v>
      </c>
      <c r="V49" s="7" t="s">
        <v>599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677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711</v>
      </c>
      <c r="V50" s="7" t="s">
        <v>631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675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645</v>
      </c>
      <c r="T51">
        <v>100</v>
      </c>
      <c r="U51" s="11" t="s">
        <v>705</v>
      </c>
      <c r="V51" s="1" t="s">
        <v>613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677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712</v>
      </c>
      <c r="V52" s="7" t="s">
        <v>610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677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395</v>
      </c>
      <c r="T53">
        <v>95</v>
      </c>
      <c r="U53" s="11" t="s">
        <v>713</v>
      </c>
      <c r="V53" s="7" t="s">
        <v>598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678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714</v>
      </c>
      <c r="V54" s="1" t="s">
        <v>611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621</v>
      </c>
      <c r="C55" s="1" t="s">
        <v>622</v>
      </c>
      <c r="D55" s="25" t="s">
        <v>677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855</v>
      </c>
      <c r="T55">
        <v>95</v>
      </c>
      <c r="U55" s="11" t="s">
        <v>866</v>
      </c>
      <c r="V55" s="7" t="s">
        <v>857</v>
      </c>
      <c r="W55" s="1" t="s">
        <v>624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677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614</v>
      </c>
      <c r="T56">
        <v>100</v>
      </c>
      <c r="U56" s="11" t="s">
        <v>711</v>
      </c>
      <c r="V56" s="7" t="s">
        <v>615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675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715</v>
      </c>
      <c r="V57" s="7" t="s">
        <v>612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635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693</v>
      </c>
      <c r="V58" s="1" t="s">
        <v>548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544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399</v>
      </c>
      <c r="V59" s="1" t="s">
        <v>559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541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402</v>
      </c>
      <c r="T60">
        <v>100</v>
      </c>
      <c r="U60" s="11" t="s">
        <v>542</v>
      </c>
      <c r="V60" s="1" t="s">
        <v>543</v>
      </c>
      <c r="W60" s="1" t="s">
        <v>540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620</v>
      </c>
      <c r="C61" s="1" t="s">
        <v>623</v>
      </c>
      <c r="D61" s="25" t="s">
        <v>414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846</v>
      </c>
      <c r="T61">
        <v>100</v>
      </c>
      <c r="U61" s="11" t="s">
        <v>865</v>
      </c>
      <c r="V61" s="7" t="s">
        <v>868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664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766</v>
      </c>
      <c r="V62" s="7" t="s">
        <v>763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664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701</v>
      </c>
      <c r="V63" s="1" t="s">
        <v>394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670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587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664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510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549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396</v>
      </c>
      <c r="V66" s="7" t="s">
        <v>550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547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552</v>
      </c>
      <c r="V67" s="1" t="s">
        <v>551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677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716</v>
      </c>
      <c r="V68" s="1" t="s">
        <v>404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509</v>
      </c>
      <c r="V69" s="1" t="s">
        <v>445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674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717</v>
      </c>
      <c r="V70" s="7" t="s">
        <v>646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678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561</v>
      </c>
      <c r="V71" s="7" t="s">
        <v>562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664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764</v>
      </c>
      <c r="V72" s="7" t="s">
        <v>762</v>
      </c>
      <c r="W72" s="1" t="s">
        <v>736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664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845</v>
      </c>
      <c r="V73" s="7" t="s">
        <v>563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680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580</v>
      </c>
      <c r="V74" s="7" t="s">
        <v>579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664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582</v>
      </c>
      <c r="V75" s="1" t="s">
        <v>578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681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460</v>
      </c>
      <c r="V76" s="7" t="s">
        <v>512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682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594</v>
      </c>
      <c r="V77" s="7" t="s">
        <v>595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664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459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683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474</v>
      </c>
      <c r="V79" s="7" t="s">
        <v>566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664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526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684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475</v>
      </c>
      <c r="T81">
        <v>100</v>
      </c>
      <c r="U81" s="39" t="s">
        <v>694</v>
      </c>
      <c r="V81" s="7" t="s">
        <v>779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685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569</v>
      </c>
      <c r="V82" s="7" t="s">
        <v>567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685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642</v>
      </c>
      <c r="T83">
        <v>100</v>
      </c>
      <c r="U83" s="11" t="s">
        <v>568</v>
      </c>
      <c r="V83" s="7" t="s">
        <v>606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677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643</v>
      </c>
      <c r="T84">
        <v>100</v>
      </c>
      <c r="U84" s="11" t="s">
        <v>718</v>
      </c>
      <c r="V84" s="7" t="s">
        <v>607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672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765</v>
      </c>
      <c r="V85" s="7" t="s">
        <v>761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677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719</v>
      </c>
      <c r="V86" s="7" t="s">
        <v>572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687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591</v>
      </c>
      <c r="T87">
        <v>100</v>
      </c>
      <c r="U87" s="11" t="s">
        <v>592</v>
      </c>
      <c r="V87" s="7" t="s">
        <v>593</v>
      </c>
      <c r="W87" s="1" t="s">
        <v>452</v>
      </c>
      <c r="X87" s="1" t="s">
        <v>451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686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570</v>
      </c>
      <c r="T88">
        <v>100</v>
      </c>
      <c r="U88" s="11" t="s">
        <v>661</v>
      </c>
      <c r="V88" s="7" t="s">
        <v>571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687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565</v>
      </c>
      <c r="V89" s="7" t="s">
        <v>564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674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644</v>
      </c>
      <c r="T90">
        <v>100</v>
      </c>
      <c r="U90" s="11" t="s">
        <v>720</v>
      </c>
      <c r="V90" s="7" t="s">
        <v>609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677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711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677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711</v>
      </c>
      <c r="V92" s="7" t="s">
        <v>597</v>
      </c>
      <c r="W92" s="1" t="s">
        <v>471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676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721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632</v>
      </c>
      <c r="C95" s="1" t="s">
        <v>633</v>
      </c>
      <c r="D95" s="25" t="s">
        <v>635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634</v>
      </c>
      <c r="T95">
        <v>100</v>
      </c>
      <c r="U95" s="11" t="s">
        <v>695</v>
      </c>
      <c r="V95" s="1" t="s">
        <v>636</v>
      </c>
      <c r="W95" s="1" t="s">
        <v>637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675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722</v>
      </c>
      <c r="V96" s="7" t="s">
        <v>596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557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554</v>
      </c>
      <c r="V97" s="1" t="s">
        <v>553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688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696</v>
      </c>
      <c r="V98" s="7" t="s">
        <v>617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689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584</v>
      </c>
      <c r="T99">
        <v>104</v>
      </c>
      <c r="U99" s="11" t="s">
        <v>583</v>
      </c>
      <c r="V99" s="1" t="s">
        <v>585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685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588</v>
      </c>
      <c r="V100" s="7" t="s">
        <v>589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430</v>
      </c>
      <c r="V101" s="7" t="s">
        <v>403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675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723</v>
      </c>
      <c r="V102" s="7" t="s">
        <v>590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690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586</v>
      </c>
      <c r="T103">
        <v>100</v>
      </c>
      <c r="U103" s="11" t="s">
        <v>697</v>
      </c>
      <c r="V103" s="1" t="s">
        <v>780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665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618</v>
      </c>
      <c r="T104">
        <v>100</v>
      </c>
      <c r="U104" s="11" t="s">
        <v>616</v>
      </c>
      <c r="V104" s="1" t="s">
        <v>619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675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705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687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767</v>
      </c>
      <c r="V106" s="7" t="s">
        <v>768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691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649</v>
      </c>
      <c r="V107" s="7" t="s">
        <v>769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558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556</v>
      </c>
      <c r="V108" s="1" t="s">
        <v>555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664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818</v>
      </c>
      <c r="V109" s="7" t="s">
        <v>760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664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758</v>
      </c>
      <c r="V110" s="7" t="s">
        <v>759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664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702</v>
      </c>
      <c r="V111" s="7" t="s">
        <v>577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670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784</v>
      </c>
      <c r="V112" s="7" t="s">
        <v>576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732</v>
      </c>
      <c r="V113" s="7" t="s">
        <v>731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647</v>
      </c>
      <c r="C114" s="1" t="s">
        <v>648</v>
      </c>
      <c r="D114" s="25" t="s">
        <v>692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650</v>
      </c>
      <c r="T114">
        <v>100</v>
      </c>
      <c r="U114" s="11" t="s">
        <v>651</v>
      </c>
      <c r="V114" s="7" t="s">
        <v>652</v>
      </c>
      <c r="W114" s="1" t="s">
        <v>653</v>
      </c>
      <c r="X114" s="1" t="s">
        <v>653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655</v>
      </c>
      <c r="C115" s="1" t="s">
        <v>656</v>
      </c>
      <c r="D115" s="25" t="s">
        <v>660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658</v>
      </c>
      <c r="T115">
        <v>100</v>
      </c>
      <c r="U115" s="11" t="s">
        <v>704</v>
      </c>
      <c r="V115" s="7" t="s">
        <v>659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728</v>
      </c>
      <c r="C116" s="1" t="s">
        <v>729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730</v>
      </c>
      <c r="T116">
        <v>100</v>
      </c>
      <c r="U116" s="11" t="s">
        <v>794</v>
      </c>
      <c r="V116" s="7" t="s">
        <v>734</v>
      </c>
      <c r="W116" s="1" t="s">
        <v>733</v>
      </c>
      <c r="X116" s="1" t="s">
        <v>733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738</v>
      </c>
      <c r="C117" s="1" t="s">
        <v>737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730</v>
      </c>
      <c r="T117">
        <v>101</v>
      </c>
      <c r="U117" s="11" t="s">
        <v>749</v>
      </c>
      <c r="V117" s="7" t="s">
        <v>740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741</v>
      </c>
      <c r="C118" s="1" t="s">
        <v>742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743</v>
      </c>
      <c r="T118">
        <v>100</v>
      </c>
      <c r="U118" s="11" t="s">
        <v>744</v>
      </c>
      <c r="V118" s="7" t="s">
        <v>746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747</v>
      </c>
      <c r="C119" s="1" t="s">
        <v>748</v>
      </c>
      <c r="D119" s="25" t="s">
        <v>745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750</v>
      </c>
      <c r="V119" s="7" t="s">
        <v>813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751</v>
      </c>
      <c r="C120" s="1" t="s">
        <v>752</v>
      </c>
      <c r="D120" s="25" t="s">
        <v>745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757</v>
      </c>
      <c r="T120">
        <v>100</v>
      </c>
      <c r="U120" s="11" t="s">
        <v>809</v>
      </c>
      <c r="V120" s="7" t="s">
        <v>811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775</v>
      </c>
      <c r="C121" s="1" t="s">
        <v>774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783</v>
      </c>
      <c r="T121">
        <v>100</v>
      </c>
      <c r="U121" s="11" t="s">
        <v>777</v>
      </c>
      <c r="V121" s="7" t="s">
        <v>781</v>
      </c>
      <c r="W121" s="1" t="s">
        <v>782</v>
      </c>
      <c r="X121" s="1" t="s">
        <v>782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785</v>
      </c>
      <c r="C122" s="1" t="s">
        <v>786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790</v>
      </c>
      <c r="T122">
        <v>105</v>
      </c>
      <c r="U122" s="11" t="s">
        <v>787</v>
      </c>
      <c r="V122" s="7" t="s">
        <v>788</v>
      </c>
      <c r="W122" s="1" t="s">
        <v>789</v>
      </c>
      <c r="X122" s="1" t="s">
        <v>789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792</v>
      </c>
      <c r="C123" s="15" t="s">
        <v>796</v>
      </c>
      <c r="D123" s="25" t="s">
        <v>791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795</v>
      </c>
      <c r="V123" s="7" t="s">
        <v>793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797</v>
      </c>
      <c r="C124" s="15" t="s">
        <v>798</v>
      </c>
      <c r="D124" s="25" t="s">
        <v>799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800</v>
      </c>
      <c r="T124">
        <v>100</v>
      </c>
      <c r="U124" s="11" t="s">
        <v>810</v>
      </c>
      <c r="V124" s="1" t="s">
        <v>801</v>
      </c>
      <c r="W124" s="15" t="s">
        <v>802</v>
      </c>
      <c r="X124" s="15" t="s">
        <v>802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803</v>
      </c>
      <c r="C125" s="15" t="s">
        <v>804</v>
      </c>
      <c r="D125" s="25" t="s">
        <v>682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805</v>
      </c>
      <c r="T125">
        <v>101</v>
      </c>
      <c r="U125" s="11" t="s">
        <v>806</v>
      </c>
      <c r="V125" s="1" t="s">
        <v>819</v>
      </c>
      <c r="W125" s="15" t="s">
        <v>802</v>
      </c>
      <c r="X125" s="15" t="s">
        <v>802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808</v>
      </c>
      <c r="C126" s="15" t="s">
        <v>807</v>
      </c>
      <c r="D126" s="25" t="s">
        <v>664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812</v>
      </c>
      <c r="T126">
        <v>100</v>
      </c>
      <c r="U126" s="11" t="s">
        <v>824</v>
      </c>
      <c r="V126" s="1" t="s">
        <v>814</v>
      </c>
      <c r="W126" s="15" t="s">
        <v>802</v>
      </c>
      <c r="X126" s="15" t="s">
        <v>802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815</v>
      </c>
      <c r="C127" s="15" t="s">
        <v>816</v>
      </c>
      <c r="D127" s="25" t="s">
        <v>817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743</v>
      </c>
      <c r="T127">
        <v>101</v>
      </c>
      <c r="U127" s="11" t="s">
        <v>889</v>
      </c>
      <c r="V127" s="1" t="s">
        <v>820</v>
      </c>
      <c r="W127" s="15" t="s">
        <v>802</v>
      </c>
      <c r="X127" s="15" t="s">
        <v>802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821</v>
      </c>
      <c r="C128" s="15" t="s">
        <v>822</v>
      </c>
      <c r="D128" s="25" t="s">
        <v>823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825</v>
      </c>
      <c r="T128">
        <v>100</v>
      </c>
      <c r="U128" s="11" t="s">
        <v>827</v>
      </c>
      <c r="V128" s="1" t="s">
        <v>869</v>
      </c>
      <c r="W128" s="15" t="s">
        <v>826</v>
      </c>
      <c r="X128" s="15" t="s">
        <v>826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832</v>
      </c>
      <c r="C129" s="15" t="s">
        <v>831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828</v>
      </c>
      <c r="T129">
        <v>100</v>
      </c>
      <c r="U129" s="11" t="s">
        <v>841</v>
      </c>
      <c r="V129" s="1" t="s">
        <v>843</v>
      </c>
      <c r="W129" s="1" t="s">
        <v>782</v>
      </c>
      <c r="X129" s="1" t="s">
        <v>782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833</v>
      </c>
      <c r="C130" s="15" t="s">
        <v>834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835</v>
      </c>
      <c r="T130">
        <v>103</v>
      </c>
      <c r="U130" s="11" t="s">
        <v>810</v>
      </c>
      <c r="V130" s="1" t="s">
        <v>836</v>
      </c>
      <c r="W130" s="1" t="s">
        <v>782</v>
      </c>
      <c r="X130" s="1" t="s">
        <v>782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840</v>
      </c>
      <c r="C131" s="15" t="s">
        <v>839</v>
      </c>
      <c r="D131" s="25" t="s">
        <v>838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837</v>
      </c>
      <c r="T131">
        <v>100</v>
      </c>
      <c r="U131" s="11" t="s">
        <v>842</v>
      </c>
      <c r="V131" s="1" t="s">
        <v>844</v>
      </c>
      <c r="W131" s="1" t="s">
        <v>782</v>
      </c>
      <c r="X131" s="1" t="s">
        <v>782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862</v>
      </c>
      <c r="C132" s="15" t="s">
        <v>861</v>
      </c>
      <c r="D132" s="25" t="s">
        <v>863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871</v>
      </c>
      <c r="T132">
        <v>103</v>
      </c>
      <c r="U132" s="11" t="s">
        <v>867</v>
      </c>
      <c r="V132" s="1" t="s">
        <v>870</v>
      </c>
      <c r="W132" s="1" t="s">
        <v>864</v>
      </c>
      <c r="X132" s="1" t="s">
        <v>864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872</v>
      </c>
      <c r="C133" s="15" t="s">
        <v>873</v>
      </c>
      <c r="D133" s="25" t="s">
        <v>838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835</v>
      </c>
      <c r="T133">
        <v>107</v>
      </c>
      <c r="U133" s="11" t="s">
        <v>875</v>
      </c>
      <c r="V133" s="1" t="s">
        <v>877</v>
      </c>
      <c r="W133" s="1" t="s">
        <v>878</v>
      </c>
      <c r="X133" s="1" t="s">
        <v>878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879</v>
      </c>
      <c r="C134" s="15" t="s">
        <v>880</v>
      </c>
      <c r="D134" s="25" t="s">
        <v>883</v>
      </c>
      <c r="E134" s="15">
        <v>2</v>
      </c>
      <c r="F134" s="15">
        <v>201</v>
      </c>
      <c r="G134" s="15">
        <v>0</v>
      </c>
      <c r="H134" s="43">
        <f t="shared" ref="H134:H135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5" si="47">T134-100+P134</f>
        <v>0</v>
      </c>
      <c r="R134" s="15">
        <v>30</v>
      </c>
      <c r="S134" s="7" t="s">
        <v>885</v>
      </c>
      <c r="T134">
        <v>100</v>
      </c>
      <c r="U134" s="11" t="s">
        <v>886</v>
      </c>
      <c r="V134" s="1" t="s">
        <v>887</v>
      </c>
      <c r="W134" s="1" t="s">
        <v>888</v>
      </c>
      <c r="X134" s="1" t="s">
        <v>888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881</v>
      </c>
      <c r="C135" s="15" t="s">
        <v>882</v>
      </c>
      <c r="D135" s="25" t="s">
        <v>884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892</v>
      </c>
      <c r="T135">
        <v>102</v>
      </c>
      <c r="U135" s="11" t="s">
        <v>890</v>
      </c>
      <c r="V135" s="1" t="s">
        <v>893</v>
      </c>
      <c r="W135" s="1" t="s">
        <v>891</v>
      </c>
      <c r="X135" s="1" t="s">
        <v>891</v>
      </c>
      <c r="Y135" s="1">
        <v>11000002</v>
      </c>
      <c r="Z135" s="15">
        <v>132</v>
      </c>
      <c r="AA135" s="27">
        <v>0</v>
      </c>
      <c r="AB135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6" priority="68" operator="notEqual">
      <formula>$E4</formula>
    </cfRule>
  </conditionalFormatting>
  <conditionalFormatting sqref="J17:N35 J4:N15 J38:N68 P38:Q68 P5:Q15 P17:Q35 P4 P70:Q122 J70:N122">
    <cfRule type="cellIs" dxfId="65" priority="67" operator="equal">
      <formula>0</formula>
    </cfRule>
  </conditionalFormatting>
  <conditionalFormatting sqref="I69">
    <cfRule type="cellIs" dxfId="64" priority="32" operator="notEqual">
      <formula>$E69</formula>
    </cfRule>
  </conditionalFormatting>
  <conditionalFormatting sqref="J69:N69 P69:Q69">
    <cfRule type="cellIs" dxfId="63" priority="31" operator="equal">
      <formula>0</formula>
    </cfRule>
  </conditionalFormatting>
  <conditionalFormatting sqref="I36">
    <cfRule type="cellIs" dxfId="62" priority="30" operator="notEqual">
      <formula>$E36</formula>
    </cfRule>
  </conditionalFormatting>
  <conditionalFormatting sqref="J36:N36 P36:Q36">
    <cfRule type="cellIs" dxfId="61" priority="29" operator="equal">
      <formula>0</formula>
    </cfRule>
  </conditionalFormatting>
  <conditionalFormatting sqref="I37">
    <cfRule type="cellIs" dxfId="60" priority="28" operator="notEqual">
      <formula>$E37</formula>
    </cfRule>
  </conditionalFormatting>
  <conditionalFormatting sqref="J37:N37 P37:Q37">
    <cfRule type="cellIs" dxfId="59" priority="27" operator="equal">
      <formula>0</formula>
    </cfRule>
  </conditionalFormatting>
  <conditionalFormatting sqref="H4:H15 H17:H122">
    <cfRule type="cellIs" dxfId="58" priority="23" operator="equal">
      <formula>1</formula>
    </cfRule>
    <cfRule type="cellIs" dxfId="57" priority="24" operator="equal">
      <formula>2</formula>
    </cfRule>
    <cfRule type="cellIs" dxfId="56" priority="25" operator="equal">
      <formula>3</formula>
    </cfRule>
    <cfRule type="cellIs" dxfId="55" priority="26" operator="greaterThanOrEqual">
      <formula>4</formula>
    </cfRule>
  </conditionalFormatting>
  <conditionalFormatting sqref="I16">
    <cfRule type="cellIs" dxfId="54" priority="20" operator="notEqual">
      <formula>$E16</formula>
    </cfRule>
  </conditionalFormatting>
  <conditionalFormatting sqref="J16:N16 P16:Q16">
    <cfRule type="cellIs" dxfId="53" priority="19" operator="equal">
      <formula>0</formula>
    </cfRule>
  </conditionalFormatting>
  <conditionalFormatting sqref="H16">
    <cfRule type="cellIs" dxfId="52" priority="15" operator="equal">
      <formula>1</formula>
    </cfRule>
    <cfRule type="cellIs" dxfId="51" priority="16" operator="equal">
      <formula>2</formula>
    </cfRule>
    <cfRule type="cellIs" dxfId="50" priority="17" operator="equal">
      <formula>3</formula>
    </cfRule>
    <cfRule type="cellIs" dxfId="49" priority="18" operator="greaterThanOrEqual">
      <formula>4</formula>
    </cfRule>
  </conditionalFormatting>
  <conditionalFormatting sqref="D1:D122 D136:D1048576">
    <cfRule type="containsText" dxfId="48" priority="14" operator="containsText" text="未完成">
      <formula>NOT(ISERROR(SEARCH("未完成",D1)))</formula>
    </cfRule>
  </conditionalFormatting>
  <conditionalFormatting sqref="O4:O134">
    <cfRule type="cellIs" dxfId="47" priority="13" operator="equal">
      <formula>0</formula>
    </cfRule>
  </conditionalFormatting>
  <conditionalFormatting sqref="I123:I135">
    <cfRule type="cellIs" dxfId="46" priority="12" operator="notEqual">
      <formula>$E123</formula>
    </cfRule>
  </conditionalFormatting>
  <conditionalFormatting sqref="J123:N134 P123:Q134">
    <cfRule type="cellIs" dxfId="45" priority="11" operator="equal">
      <formula>0</formula>
    </cfRule>
  </conditionalFormatting>
  <conditionalFormatting sqref="H123:H135">
    <cfRule type="cellIs" dxfId="44" priority="7" operator="equal">
      <formula>1</formula>
    </cfRule>
    <cfRule type="cellIs" dxfId="43" priority="8" operator="equal">
      <formula>2</formula>
    </cfRule>
    <cfRule type="cellIs" dxfId="42" priority="9" operator="equal">
      <formula>3</formula>
    </cfRule>
    <cfRule type="cellIs" dxfId="41" priority="10" operator="greaterThanOrEqual">
      <formula>4</formula>
    </cfRule>
  </conditionalFormatting>
  <conditionalFormatting sqref="O123:O134">
    <cfRule type="cellIs" dxfId="40" priority="5" operator="equal">
      <formula>0</formula>
    </cfRule>
  </conditionalFormatting>
  <conditionalFormatting sqref="D123:D135">
    <cfRule type="containsText" dxfId="39" priority="4" operator="containsText" text="未完成">
      <formula>NOT(ISERROR(SEARCH("未完成",D123)))</formula>
    </cfRule>
  </conditionalFormatting>
  <conditionalFormatting sqref="O135">
    <cfRule type="cellIs" dxfId="2" priority="3" operator="equal">
      <formula>0</formula>
    </cfRule>
  </conditionalFormatting>
  <conditionalFormatting sqref="J135:N135 P135:Q135">
    <cfRule type="cellIs" dxfId="1" priority="2" operator="equal">
      <formula>0</formula>
    </cfRule>
  </conditionalFormatting>
  <conditionalFormatting sqref="O1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463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756</v>
      </c>
      <c r="P1" s="17" t="s">
        <v>331</v>
      </c>
      <c r="Q1" s="16" t="s">
        <v>465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468</v>
      </c>
      <c r="Y1" s="40" t="s">
        <v>496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754</v>
      </c>
      <c r="P2" s="18" t="s">
        <v>318</v>
      </c>
      <c r="Q2" s="18" t="s">
        <v>466</v>
      </c>
      <c r="R2" s="4" t="s">
        <v>315</v>
      </c>
      <c r="S2" s="4" t="s">
        <v>179</v>
      </c>
      <c r="T2" s="4" t="s">
        <v>499</v>
      </c>
      <c r="U2" s="4" t="s">
        <v>537</v>
      </c>
      <c r="V2" s="10" t="s">
        <v>179</v>
      </c>
      <c r="W2" s="4" t="s">
        <v>179</v>
      </c>
      <c r="X2" s="4" t="s">
        <v>469</v>
      </c>
      <c r="Y2" s="41" t="s">
        <v>497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464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755</v>
      </c>
      <c r="P3" s="20" t="s">
        <v>333</v>
      </c>
      <c r="Q3" s="37" t="s">
        <v>467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470</v>
      </c>
      <c r="Y3" s="42" t="s">
        <v>498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724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858</v>
      </c>
      <c r="T6" s="1">
        <v>-1</v>
      </c>
      <c r="U6" s="11" t="s">
        <v>859</v>
      </c>
      <c r="V6" s="7" t="s">
        <v>860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396</v>
      </c>
      <c r="V7" s="7" t="s">
        <v>377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703</v>
      </c>
      <c r="V8" s="7" t="s">
        <v>378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461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535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536</v>
      </c>
      <c r="T10" s="1">
        <v>-1</v>
      </c>
      <c r="U10" s="11" t="s">
        <v>539</v>
      </c>
      <c r="V10" s="7" t="s">
        <v>538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602</v>
      </c>
      <c r="T11" s="1">
        <v>-1</v>
      </c>
      <c r="U11" s="11" t="s">
        <v>603</v>
      </c>
      <c r="V11" s="7" t="s">
        <v>601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849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846</v>
      </c>
      <c r="T12" s="1">
        <v>-1</v>
      </c>
      <c r="U12" s="11" t="s">
        <v>847</v>
      </c>
      <c r="V12" s="7" t="s">
        <v>848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38" priority="40" operator="equal">
      <formula>0</formula>
    </cfRule>
  </conditionalFormatting>
  <conditionalFormatting sqref="P4:Q8">
    <cfRule type="cellIs" dxfId="37" priority="36" operator="equal">
      <formula>0</formula>
    </cfRule>
  </conditionalFormatting>
  <conditionalFormatting sqref="J4:Q4 O4:O12">
    <cfRule type="cellIs" dxfId="36" priority="35" operator="equal">
      <formula>0</formula>
    </cfRule>
  </conditionalFormatting>
  <conditionalFormatting sqref="I4">
    <cfRule type="cellIs" dxfId="35" priority="34" operator="notEqual">
      <formula>$E4</formula>
    </cfRule>
  </conditionalFormatting>
  <conditionalFormatting sqref="J4:Q4 O4:O12">
    <cfRule type="cellIs" dxfId="34" priority="33" operator="equal">
      <formula>0</formula>
    </cfRule>
  </conditionalFormatting>
  <conditionalFormatting sqref="I5">
    <cfRule type="cellIs" dxfId="33" priority="32" operator="notEqual">
      <formula>$E5</formula>
    </cfRule>
  </conditionalFormatting>
  <conditionalFormatting sqref="J5:Q5">
    <cfRule type="cellIs" dxfId="32" priority="31" operator="equal">
      <formula>0</formula>
    </cfRule>
  </conditionalFormatting>
  <conditionalFormatting sqref="I6">
    <cfRule type="cellIs" dxfId="31" priority="30" operator="notEqual">
      <formula>$E6</formula>
    </cfRule>
  </conditionalFormatting>
  <conditionalFormatting sqref="J6:Q6">
    <cfRule type="cellIs" dxfId="30" priority="29" operator="equal">
      <formula>0</formula>
    </cfRule>
  </conditionalFormatting>
  <conditionalFormatting sqref="I7">
    <cfRule type="cellIs" dxfId="29" priority="28" operator="notEqual">
      <formula>$E7</formula>
    </cfRule>
  </conditionalFormatting>
  <conditionalFormatting sqref="J7:Q7">
    <cfRule type="cellIs" dxfId="28" priority="27" operator="equal">
      <formula>0</formula>
    </cfRule>
  </conditionalFormatting>
  <conditionalFormatting sqref="I8">
    <cfRule type="cellIs" dxfId="27" priority="26" operator="notEqual">
      <formula>$E8</formula>
    </cfRule>
  </conditionalFormatting>
  <conditionalFormatting sqref="J8:Q8">
    <cfRule type="cellIs" dxfId="26" priority="25" operator="equal">
      <formula>0</formula>
    </cfRule>
  </conditionalFormatting>
  <conditionalFormatting sqref="I9:I12">
    <cfRule type="cellIs" dxfId="25" priority="24" operator="notEqual">
      <formula>$E9</formula>
    </cfRule>
  </conditionalFormatting>
  <conditionalFormatting sqref="J9:Q12">
    <cfRule type="cellIs" dxfId="24" priority="23" operator="equal">
      <formula>0</formula>
    </cfRule>
  </conditionalFormatting>
  <conditionalFormatting sqref="H5:H12">
    <cfRule type="cellIs" dxfId="23" priority="6" operator="equal">
      <formula>1</formula>
    </cfRule>
    <cfRule type="cellIs" dxfId="22" priority="7" operator="equal">
      <formula>2</formula>
    </cfRule>
    <cfRule type="cellIs" dxfId="21" priority="8" operator="equal">
      <formula>3</formula>
    </cfRule>
    <cfRule type="cellIs" dxfId="20" priority="9" operator="greaterThanOrEqual">
      <formula>4</formula>
    </cfRule>
  </conditionalFormatting>
  <conditionalFormatting sqref="H4">
    <cfRule type="cellIs" dxfId="19" priority="2" operator="equal">
      <formula>1</formula>
    </cfRule>
    <cfRule type="cellIs" dxfId="18" priority="3" operator="equal">
      <formula>2</formula>
    </cfRule>
    <cfRule type="cellIs" dxfId="17" priority="4" operator="equal">
      <formula>3</formula>
    </cfRule>
    <cfRule type="cellIs" dxfId="16" priority="5" operator="greaterThanOrEqual">
      <formula>4</formula>
    </cfRule>
  </conditionalFormatting>
  <conditionalFormatting sqref="L10:L12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400</v>
      </c>
      <c r="E1" s="13" t="s">
        <v>189</v>
      </c>
      <c r="F1" s="13" t="s">
        <v>190</v>
      </c>
      <c r="G1" s="13" t="s">
        <v>191</v>
      </c>
      <c r="H1" s="35" t="s">
        <v>463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756</v>
      </c>
      <c r="P1" s="17" t="s">
        <v>331</v>
      </c>
      <c r="Q1" s="16" t="s">
        <v>465</v>
      </c>
      <c r="R1" s="13" t="s">
        <v>314</v>
      </c>
      <c r="S1" s="13" t="s">
        <v>313</v>
      </c>
      <c r="T1" s="13" t="s">
        <v>381</v>
      </c>
      <c r="U1" s="13" t="s">
        <v>347</v>
      </c>
      <c r="V1" s="13" t="s">
        <v>303</v>
      </c>
      <c r="W1" s="13" t="s">
        <v>380</v>
      </c>
      <c r="X1" s="13" t="s">
        <v>468</v>
      </c>
      <c r="Y1" s="40" t="s">
        <v>496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754</v>
      </c>
      <c r="P2" s="18" t="s">
        <v>318</v>
      </c>
      <c r="Q2" s="18" t="s">
        <v>466</v>
      </c>
      <c r="R2" s="4" t="s">
        <v>315</v>
      </c>
      <c r="S2" s="4" t="s">
        <v>179</v>
      </c>
      <c r="T2" s="4" t="s">
        <v>499</v>
      </c>
      <c r="U2" s="4" t="s">
        <v>320</v>
      </c>
      <c r="V2" s="10" t="s">
        <v>179</v>
      </c>
      <c r="W2" s="4" t="s">
        <v>179</v>
      </c>
      <c r="X2" s="4" t="s">
        <v>469</v>
      </c>
      <c r="Y2" s="41" t="s">
        <v>497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401</v>
      </c>
      <c r="E3" s="2" t="s">
        <v>182</v>
      </c>
      <c r="F3" s="2" t="s">
        <v>183</v>
      </c>
      <c r="G3" s="2" t="s">
        <v>184</v>
      </c>
      <c r="H3" s="36" t="s">
        <v>464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755</v>
      </c>
      <c r="P3" s="20" t="s">
        <v>333</v>
      </c>
      <c r="Q3" s="37" t="s">
        <v>467</v>
      </c>
      <c r="R3" s="6" t="s">
        <v>316</v>
      </c>
      <c r="S3" s="2" t="s">
        <v>185</v>
      </c>
      <c r="T3" s="2" t="s">
        <v>382</v>
      </c>
      <c r="U3" s="6" t="s">
        <v>302</v>
      </c>
      <c r="V3" s="6" t="s">
        <v>304</v>
      </c>
      <c r="W3" s="6" t="s">
        <v>321</v>
      </c>
      <c r="X3" s="6" t="s">
        <v>470</v>
      </c>
      <c r="Y3" s="42" t="s">
        <v>498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426</v>
      </c>
      <c r="C4" s="15" t="s">
        <v>427</v>
      </c>
      <c r="D4" s="25" t="s">
        <v>415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725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419</v>
      </c>
      <c r="C5" s="1" t="s">
        <v>420</v>
      </c>
      <c r="D5" s="25" t="s">
        <v>418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726</v>
      </c>
      <c r="V5" s="7" t="s">
        <v>379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428</v>
      </c>
      <c r="C6" s="1" t="s">
        <v>429</v>
      </c>
      <c r="D6" s="25" t="s">
        <v>405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462</v>
      </c>
      <c r="V6" s="31" t="s">
        <v>423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422</v>
      </c>
      <c r="C7" s="1" t="s">
        <v>421</v>
      </c>
      <c r="D7" s="25" t="s">
        <v>425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424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431</v>
      </c>
      <c r="C8" s="1" t="s">
        <v>433</v>
      </c>
      <c r="D8" s="25" t="s">
        <v>434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727</v>
      </c>
      <c r="V8" s="7" t="s">
        <v>388</v>
      </c>
      <c r="W8" s="1" t="s">
        <v>432</v>
      </c>
      <c r="X8" s="1" t="s">
        <v>432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435</v>
      </c>
      <c r="C9" s="1" t="s">
        <v>436</v>
      </c>
      <c r="D9" s="25" t="s">
        <v>437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458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4" priority="12" operator="notEqual">
      <formula>$E4</formula>
    </cfRule>
  </conditionalFormatting>
  <conditionalFormatting sqref="J4:Q7 O4:O9">
    <cfRule type="cellIs" dxfId="13" priority="11" operator="equal">
      <formula>0</formula>
    </cfRule>
  </conditionalFormatting>
  <conditionalFormatting sqref="J9:Q9">
    <cfRule type="cellIs" dxfId="12" priority="9" operator="equal">
      <formula>0</formula>
    </cfRule>
  </conditionalFormatting>
  <conditionalFormatting sqref="J8:Q8">
    <cfRule type="cellIs" dxfId="11" priority="10" operator="equal">
      <formula>0</formula>
    </cfRule>
  </conditionalFormatting>
  <conditionalFormatting sqref="H5:H9">
    <cfRule type="cellIs" dxfId="10" priority="5" operator="equal">
      <formula>1</formula>
    </cfRule>
    <cfRule type="cellIs" dxfId="9" priority="6" operator="equal">
      <formula>2</formula>
    </cfRule>
    <cfRule type="cellIs" dxfId="8" priority="7" operator="equal">
      <formula>3</formula>
    </cfRule>
    <cfRule type="cellIs" dxfId="7" priority="8" operator="greaterThanOrEqual">
      <formula>4</formula>
    </cfRule>
  </conditionalFormatting>
  <conditionalFormatting sqref="H4">
    <cfRule type="cellIs" dxfId="6" priority="1" operator="equal">
      <formula>1</formula>
    </cfRule>
    <cfRule type="cellIs" dxfId="5" priority="2" operator="equal">
      <formula>2</formula>
    </cfRule>
    <cfRule type="cellIs" dxfId="4" priority="3" operator="equal">
      <formula>3</formula>
    </cfRule>
    <cfRule type="cellIs" dxfId="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387</v>
      </c>
    </row>
    <row r="10" spans="1:11">
      <c r="A10" t="s">
        <v>389</v>
      </c>
      <c r="B10" t="s">
        <v>390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407</v>
      </c>
    </row>
    <row r="2" spans="1:2">
      <c r="A2" t="s">
        <v>406</v>
      </c>
      <c r="B2">
        <f>COUNTIF(标准!D:D,"*单伤*")</f>
        <v>0</v>
      </c>
    </row>
    <row r="3" spans="1:2">
      <c r="A3" t="s">
        <v>408</v>
      </c>
      <c r="B3">
        <f>COUNTIF(标准!D:D,"*群伤*")</f>
        <v>0</v>
      </c>
    </row>
    <row r="4" spans="1:2">
      <c r="A4" t="s">
        <v>409</v>
      </c>
      <c r="B4">
        <f>COUNTIF(标准!D:D,"*单治*")</f>
        <v>0</v>
      </c>
    </row>
    <row r="5" spans="1:2">
      <c r="A5" t="s">
        <v>416</v>
      </c>
      <c r="B5">
        <f>COUNTIF(标准!D:D,"*群治*")</f>
        <v>0</v>
      </c>
    </row>
    <row r="6" spans="1:2">
      <c r="A6" t="s">
        <v>410</v>
      </c>
      <c r="B6">
        <f>COUNTIF(标准!D:D,"*正状*")</f>
        <v>0</v>
      </c>
    </row>
    <row r="7" spans="1:2">
      <c r="A7" t="s">
        <v>411</v>
      </c>
      <c r="B7">
        <f>COUNTIF(标准!D:D,"*负状*")</f>
        <v>0</v>
      </c>
    </row>
    <row r="8" spans="1:2">
      <c r="A8" t="s">
        <v>412</v>
      </c>
      <c r="B8">
        <f>COUNTIF(标准!D:D,"*手牌*")</f>
        <v>17</v>
      </c>
    </row>
    <row r="9" spans="1:2">
      <c r="A9" t="s">
        <v>440</v>
      </c>
      <c r="B9">
        <f>COUNTIF(标准!D:D,"*陷阱*")</f>
        <v>6</v>
      </c>
    </row>
    <row r="10" spans="1:2">
      <c r="A10" t="s">
        <v>413</v>
      </c>
      <c r="B10">
        <f>COUNTIF(标准!D:D,"*地形*")</f>
        <v>7</v>
      </c>
    </row>
    <row r="11" spans="1:2">
      <c r="A11" t="s">
        <v>414</v>
      </c>
      <c r="B11">
        <f>COUNTIF(标准!D:D,"*属性*")</f>
        <v>12</v>
      </c>
    </row>
    <row r="12" spans="1:2">
      <c r="A12" t="s">
        <v>525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2016-12-10T03:36:03Z</dcterms:modified>
</cp:coreProperties>
</file>