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minimized="1" xWindow="600" yWindow="36" windowWidth="18132" windowHeight="8388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Q133" i="1" l="1"/>
  <c r="H133" i="1" s="1"/>
  <c r="Q132" i="1" l="1"/>
  <c r="H132" i="1" s="1"/>
  <c r="Q12" i="3" l="1"/>
  <c r="H12" i="3" s="1"/>
  <c r="Q131" i="1" l="1"/>
  <c r="H131" i="1" s="1"/>
  <c r="Q130" i="1" l="1"/>
  <c r="H130" i="1" s="1"/>
  <c r="Q129" i="1" l="1"/>
  <c r="H129" i="1" s="1"/>
  <c r="Q128" i="1"/>
  <c r="H128" i="1" s="1"/>
  <c r="Q127" i="1" l="1"/>
  <c r="H127" i="1" s="1"/>
  <c r="Q126" i="1" l="1"/>
  <c r="H126" i="1" s="1"/>
  <c r="Q125" i="1" l="1"/>
  <c r="H125" i="1" s="1"/>
  <c r="Q124" i="1"/>
  <c r="H124" i="1" s="1"/>
  <c r="Q123" i="1" l="1"/>
  <c r="H123" i="1" s="1"/>
  <c r="Q122" i="1" l="1"/>
  <c r="H122" i="1" s="1"/>
  <c r="Q121" i="1" l="1"/>
  <c r="H121" i="1" s="1"/>
  <c r="Q120" i="1" l="1"/>
  <c r="H120" i="1" s="1"/>
  <c r="Q119" i="1" l="1"/>
  <c r="H119" i="1" s="1"/>
  <c r="Q118" i="1"/>
  <c r="H118" i="1" s="1"/>
  <c r="Q117" i="1" l="1"/>
  <c r="H117" i="1" s="1"/>
  <c r="Q116" i="1" l="1"/>
  <c r="H116" i="1" s="1"/>
  <c r="Q115" i="1" l="1"/>
  <c r="H115" i="1" s="1"/>
  <c r="Q113" i="1" l="1"/>
  <c r="Q114" i="1"/>
  <c r="H114" i="1" s="1"/>
  <c r="Q11" i="3" l="1"/>
  <c r="H11" i="3" s="1"/>
  <c r="Q53" i="1" l="1"/>
  <c r="Q72" i="1" l="1"/>
  <c r="Q66" i="1" l="1"/>
  <c r="Q10" i="3" l="1"/>
  <c r="H10" i="3" s="1"/>
  <c r="Q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Q69" i="1" l="1"/>
  <c r="Q4" i="6"/>
  <c r="Q5" i="6"/>
  <c r="Q6" i="6"/>
  <c r="Q7" i="6"/>
  <c r="Q8" i="6"/>
  <c r="Q9" i="6"/>
  <c r="Q4" i="3"/>
  <c r="Q5" i="3"/>
  <c r="Q6" i="3"/>
  <c r="Q7" i="3"/>
  <c r="Q8" i="3"/>
  <c r="Q9" i="3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4" i="1"/>
  <c r="Q55" i="1"/>
  <c r="Q56" i="1"/>
  <c r="Q57" i="1"/>
  <c r="Q58" i="1"/>
  <c r="Q59" i="1"/>
  <c r="Q60" i="1"/>
  <c r="Q61" i="1"/>
  <c r="Q62" i="1"/>
  <c r="Q63" i="1"/>
  <c r="Q64" i="1"/>
  <c r="Q65" i="1"/>
  <c r="Q67" i="1"/>
  <c r="Q70" i="1"/>
  <c r="Q71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7" i="1"/>
  <c r="Q88" i="1"/>
  <c r="Q89" i="1"/>
  <c r="Q90" i="1"/>
  <c r="Q91" i="1"/>
  <c r="Q92" i="1"/>
  <c r="Q94" i="1"/>
  <c r="Q95" i="1"/>
  <c r="Q96" i="1"/>
  <c r="Q97" i="1"/>
  <c r="Q98" i="1"/>
  <c r="Q99" i="1"/>
  <c r="Q100" i="1"/>
  <c r="Q102" i="1"/>
  <c r="Q103" i="1"/>
  <c r="Q105" i="1"/>
  <c r="Q106" i="1"/>
  <c r="Q107" i="1"/>
  <c r="Q108" i="1"/>
  <c r="Q109" i="1"/>
  <c r="Q110" i="1"/>
  <c r="Q111" i="1"/>
  <c r="Q112" i="1"/>
  <c r="Q86" i="1"/>
  <c r="Q93" i="1"/>
  <c r="Q101" i="1"/>
  <c r="Q104" i="1"/>
  <c r="Q37" i="1"/>
  <c r="Q35" i="1"/>
  <c r="Q36" i="1"/>
  <c r="Q16" i="1"/>
  <c r="Q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<sst xmlns="http://schemas.openxmlformats.org/spreadsheetml/2006/main" count="1305" uniqueCount="880">
  <si>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</si>
  <si>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</si>
  <si>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</si>
  <si>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</si>
  <si>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</si>
  <si>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</si>
  <si>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</si>
  <si>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</si>
  <si>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</si>
  <si>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</si>
  <si>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</si>
  <si>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</si>
  <si>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</si>
  <si>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</si>
  <si>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</si>
  <si>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</si>
  <si>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</si>
  <si>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</si>
  <si>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</si>
  <si>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</si>
  <si>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</si>
  <si>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</si>
  <si>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</si>
  <si>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</si>
  <si>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</si>
  <si>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</si>
  <si>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</si>
  <si>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</si>
  <si>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</si>
  <si>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</si>
  <si>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</si>
  <si>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</si>
  <si>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</si>
  <si>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</si>
  <si>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</si>
  <si>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</si>
  <si>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</si>
  <si>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</si>
  <si>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</si>
  <si>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</si>
  <si>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</si>
  <si>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</si>
  <si>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</si>
  <si>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</si>
  <si>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</si>
  <si>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</si>
  <si>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</si>
  <si>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</si>
  <si>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</si>
  <si>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</si>
  <si>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</si>
  <si>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</si>
  <si>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</si>
  <si>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</si>
  <si>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</si>
  <si>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</si>
  <si>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</si>
  <si>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</si>
  <si>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</si>
  <si>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</si>
  <si>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</si>
  <si>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</si>
  <si>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</si>
  <si>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</si>
  <si>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</si>
  <si>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</si>
  <si>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</si>
  <si>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</si>
  <si>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</si>
  <si>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</si>
  <si>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</si>
  <si>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</si>
  <si>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</si>
  <si>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</si>
  <si>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</si>
  <si>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</si>
  <si>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</si>
  <si>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</si>
  <si>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</si>
  <si>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</si>
  <si>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</si>
  <si>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</si>
  <si>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</si>
  <si>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</si>
  <si>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</si>
  <si>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</si>
  <si>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</si>
  <si>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</si>
  <si>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</si>
  <si>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</si>
  <si>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</si>
  <si>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</si>
  <si>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</si>
  <si>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</si>
  <si>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</si>
  <si>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</si>
  <si>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</si>
  <si>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</si>
  <si>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</si>
  <si>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</si>
  <si>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</si>
  <si>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</si>
  <si>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</si>
  <si>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</si>
  <si>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</si>
  <si>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</si>
  <si>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</si>
  <si>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</si>
  <si>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</si>
  <si>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</si>
  <si>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</si>
  <si>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</si>
  <si>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</si>
  <si>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</si>
  <si>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</si>
  <si>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</si>
  <si>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</si>
  <si>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</si>
  <si>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</si>
  <si>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</si>
  <si>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</si>
  <si>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</si>
  <si>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</si>
  <si>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</si>
  <si>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</si>
  <si>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</si>
  <si>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</si>
  <si>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</si>
  <si>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</si>
  <si>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</si>
  <si>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</si>
  <si>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</si>
  <si>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</si>
  <si>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</si>
  <si>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</si>
  <si>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</si>
  <si>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</si>
  <si>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</si>
  <si>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</si>
  <si>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</si>
  <si>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</si>
  <si>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</si>
  <si>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</si>
  <si>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</si>
  <si>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</si>
  <si>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</si>
  <si>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</si>
  <si>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</si>
  <si>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</si>
  <si>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</si>
  <si>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</si>
  <si>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</si>
  <si>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</si>
  <si>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</si>
  <si>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</si>
  <si>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</si>
  <si>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</si>
  <si>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</si>
  <si>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</si>
  <si>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</si>
  <si>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</si>
  <si>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</si>
  <si>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</si>
  <si>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</si>
  <si>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</si>
  <si>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</si>
  <si>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</si>
  <si>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</si>
  <si>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</si>
  <si>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</si>
  <si>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</si>
  <si>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</si>
  <si>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</si>
  <si>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</si>
  <si>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</si>
  <si>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</si>
  <si>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</si>
  <si>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</si>
  <si>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</si>
  <si>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</si>
  <si>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</si>
  <si>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</si>
  <si>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</si>
  <si>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</si>
  <si>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</si>
  <si>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</si>
  <si>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Icon</t>
  </si>
  <si>
    <t>序列</t>
  </si>
  <si>
    <t>名字</t>
  </si>
  <si>
    <t>星级</t>
  </si>
  <si>
    <t>类型</t>
  </si>
  <si>
    <t>属性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</si>
  <si>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</si>
  <si>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</si>
  <si>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</si>
  <si>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</si>
  <si>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</si>
  <si>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</si>
  <si>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</si>
  <si>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</si>
  <si>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</si>
  <si>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</si>
  <si>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</si>
  <si>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</si>
  <si>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</si>
  <si>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</si>
  <si>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</si>
  <si>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</si>
  <si>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</si>
  <si>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</si>
  <si>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</si>
  <si>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</si>
  <si>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</si>
  <si>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</si>
  <si>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</si>
  <si>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</si>
  <si>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</si>
  <si>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</si>
  <si>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</si>
  <si>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</si>
  <si>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</si>
  <si>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</si>
  <si>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</si>
  <si>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</si>
  <si>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</si>
  <si>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</si>
  <si>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</si>
  <si>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</si>
  <si>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</si>
  <si>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</si>
  <si>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</si>
  <si>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</si>
  <si>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</si>
  <si>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</si>
  <si>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</si>
  <si>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</si>
  <si>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</si>
  <si>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</si>
  <si>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</si>
  <si>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</si>
  <si>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</si>
  <si>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</si>
  <si>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</si>
  <si>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</si>
  <si>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</si>
  <si>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</si>
  <si>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</si>
  <si>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</si>
  <si>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</si>
  <si>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</si>
  <si>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</si>
  <si>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</si>
  <si>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</si>
  <si>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</si>
  <si>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</si>
  <si>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</si>
  <si>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</si>
  <si>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</si>
  <si>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</si>
  <si>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</si>
  <si>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</si>
  <si>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</si>
  <si>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</si>
  <si>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</si>
  <si>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</si>
  <si>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</si>
  <si>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</si>
  <si>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</si>
  <si>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</si>
  <si>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</si>
  <si>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</si>
  <si>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</si>
  <si>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</si>
  <si>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</si>
  <si>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</si>
  <si>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</si>
  <si>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</si>
  <si>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</si>
  <si>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</si>
  <si>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</si>
  <si>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</si>
  <si>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</si>
  <si>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</si>
  <si>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</si>
  <si>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</si>
  <si>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</si>
  <si>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</si>
  <si>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</si>
  <si>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</si>
  <si>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</si>
  <si>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</si>
  <si>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</si>
  <si>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</si>
  <si>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</si>
  <si>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</si>
  <si>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</si>
  <si>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</si>
  <si>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</si>
  <si>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</si>
  <si>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</si>
  <si>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</si>
  <si>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</si>
  <si>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</si>
  <si>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</si>
  <si>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</si>
  <si>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</si>
  <si>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</si>
  <si>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</si>
  <si>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</si>
  <si>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</si>
  <si>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</si>
  <si>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</si>
  <si>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</si>
  <si>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</si>
  <si>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</si>
  <si>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</si>
  <si>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</si>
  <si>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</si>
  <si>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</si>
  <si>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</si>
  <si>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</si>
  <si>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</si>
  <si>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</si>
  <si>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</si>
  <si>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</si>
  <si>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</si>
  <si>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</si>
  <si>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</si>
  <si>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</si>
  <si>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</si>
  <si>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</si>
  <si>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</si>
  <si>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</si>
  <si>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</si>
  <si>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</si>
  <si>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</si>
  <si>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</si>
  <si>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</si>
  <si>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</si>
  <si>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</si>
  <si>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</si>
  <si>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</si>
  <si>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</si>
  <si>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</si>
  <si>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</si>
  <si>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</si>
  <si>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</si>
  <si>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</si>
  <si>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</si>
  <si>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</si>
  <si>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</si>
  <si>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</si>
  <si>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</si>
  <si>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</si>
  <si>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</si>
  <si>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</si>
  <si>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</si>
  <si>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</si>
  <si>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</si>
  <si>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</si>
  <si>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</si>
  <si>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</si>
  <si>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</si>
  <si>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</si>
  <si>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</si>
  <si>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</si>
  <si>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</si>
  <si>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</si>
  <si>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</si>
  <si>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</si>
  <si>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</si>
  <si>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</si>
  <si>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</si>
  <si>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</si>
  <si>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</si>
  <si>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t.AddHp(s.Cure);</t>
    <phoneticPr fontId="18" type="noConversion"/>
  </si>
  <si>
    <t>将单位的攻速永久降为0,{4:0.0}%几率受到{0}点魔法伤害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</si>
  <si>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</si>
  <si>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</si>
  <si>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</si>
  <si>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</si>
  <si>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</si>
  <si>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</si>
  <si>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</si>
  <si>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</si>
  <si>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</si>
  <si>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</si>
  <si>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</si>
  <si>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</si>
  <si>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</si>
  <si>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</si>
  <si>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</si>
  <si>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</si>
  <si>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</si>
  <si>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消除目标单体所有负面状态，使用后{4:0.0}%返回手牌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</si>
  <si>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</si>
  <si>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</si>
  <si>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</si>
  <si>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</si>
  <si>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</si>
  <si>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</si>
  <si>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</si>
  <si>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</si>
  <si>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</si>
  <si>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</si>
  <si>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</si>
  <si>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</si>
  <si>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</si>
  <si>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</si>
  <si>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</si>
  <si>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</si>
  <si>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</si>
  <si>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</si>
  <si>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</si>
  <si>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</si>
  <si>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</si>
  <si>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</si>
  <si>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</si>
  <si>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</si>
  <si>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</si>
  <si>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</si>
  <si>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</si>
  <si>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</si>
  <si>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</si>
  <si>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</si>
  <si>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</si>
  <si>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</si>
  <si>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</si>
  <si>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</si>
  <si>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</si>
  <si>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</si>
  <si>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</si>
  <si>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</si>
  <si>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</si>
  <si>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</si>
  <si>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</si>
  <si>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</si>
  <si>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</si>
  <si>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</si>
  <si>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</si>
  <si>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</si>
  <si>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</si>
  <si>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</si>
  <si>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</si>
  <si>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</si>
  <si>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</si>
  <si>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</si>
  <si>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</si>
  <si>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</si>
  <si>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</si>
  <si>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</si>
  <si>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</si>
  <si>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</si>
  <si>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</si>
  <si>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</si>
  <si>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</si>
  <si>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</si>
  <si>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</si>
  <si>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</si>
  <si>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</si>
  <si>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</si>
  <si>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</si>
  <si>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</si>
  <si>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</si>
  <si>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</si>
  <si>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</si>
  <si>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</si>
  <si>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</si>
  <si>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</si>
  <si>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</si>
  <si>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</si>
  <si>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</si>
  <si>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</si>
  <si>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</si>
  <si>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</si>
  <si>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</si>
  <si>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</si>
  <si>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</si>
  <si>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</si>
  <si>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</si>
  <si>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</si>
  <si>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</si>
  <si>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foreach(IMonster im in m.GetRangeMonster(p.IsLeft,s.Target,s.Shape,s.Range,mouse)) im.AddBuff(56000001,lv,s.Time);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</si>
  <si>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</si>
  <si>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</si>
  <si>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</si>
  <si>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</si>
  <si>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</si>
  <si>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</si>
  <si>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</si>
  <si>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</si>
  <si>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</si>
  <si>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</si>
  <si>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</si>
  <si>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</si>
  <si>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</si>
  <si>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</si>
  <si>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</si>
  <si>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</si>
  <si>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</si>
  <si>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</si>
  <si>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</si>
  <si>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</si>
  <si>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</si>
  <si>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</si>
  <si>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</si>
  <si>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</si>
  <si>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</si>
  <si>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</si>
  <si>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</si>
  <si>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</si>
  <si>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</si>
  <si>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</si>
  <si>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</si>
  <si>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</si>
  <si>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</si>
  <si>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</si>
  <si>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p.AddTrap(54000004,lv,s.Rate,0);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</si>
  <si>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</si>
  <si>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</si>
  <si>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</si>
  <si>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</si>
  <si>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</si>
  <si>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</si>
  <si>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</si>
  <si>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位移</t>
    <phoneticPr fontId="18" type="noConversion"/>
  </si>
  <si>
    <t>foreach(IMonster im in m.GetAllMonster(mouse))im.AddBuff(56000007,lv,s.Time);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</si>
  <si>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</si>
  <si>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</si>
  <si>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</si>
  <si>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</si>
  <si>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</si>
  <si>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</si>
  <si>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</si>
  <si>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</si>
  <si>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</si>
  <si>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</si>
  <si>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</si>
  <si>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</si>
  <si>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</si>
  <si>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</si>
  <si>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</si>
  <si>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</si>
  <si>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</si>
  <si>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</si>
  <si>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</si>
  <si>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</si>
  <si>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</si>
  <si>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</si>
  <si>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</si>
  <si>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</si>
  <si>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</si>
  <si>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</si>
  <si>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</si>
  <si>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</si>
  <si>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</si>
  <si>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</si>
  <si>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</si>
  <si>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</si>
  <si>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</si>
  <si>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</si>
  <si>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</si>
  <si>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</si>
  <si>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</si>
  <si>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</si>
  <si>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</si>
  <si>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</si>
  <si>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</si>
  <si>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</si>
  <si>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</si>
  <si>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</si>
  <si>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</si>
  <si>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</si>
  <si>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</si>
  <si>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</si>
  <si>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</si>
  <si>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回复我方单体{1}点生命并提升{3:0.0}%生命上限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</si>
  <si>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</si>
  <si>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</si>
  <si>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</si>
  <si>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</si>
  <si>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</si>
  <si>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</si>
  <si>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</si>
  <si>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</si>
  <si>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</si>
  <si>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</si>
  <si>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</si>
  <si>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</si>
  <si>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</si>
  <si>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</si>
  <si>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</si>
  <si>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</si>
  <si>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</si>
  <si>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</si>
  <si>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</si>
  <si>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对敌方单体造成{0}点魔法伤害，并有{4:0.0}%几率一击必杀</t>
    <phoneticPr fontId="18" type="noConversion"/>
  </si>
  <si>
    <t>对2.5卡片距离内敌方单位造成{0}点魔法伤害</t>
    <phoneticPr fontId="18" type="noConversion"/>
  </si>
  <si>
    <t>对敌我所有防御单位造成{0}点魔法伤害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</si>
  <si>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</si>
  <si>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</si>
  <si>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</si>
  <si>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</si>
  <si>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</si>
  <si>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</si>
  <si>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</si>
  <si>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</si>
  <si>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</si>
  <si>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</si>
  <si>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</si>
  <si>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</si>
  <si>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</si>
  <si>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</si>
  <si>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</si>
  <si>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NER</t>
    <phoneticPr fontId="18" type="noConversion"/>
  </si>
  <si>
    <t>对2卡片距离内敌方单位造成{0}点魔法伤害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</si>
  <si>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</si>
  <si>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</si>
  <si>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</si>
  <si>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</si>
  <si>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盾牌格挡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</si>
  <si>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</si>
  <si>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</si>
  <si>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</si>
  <si>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bandattack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</si>
  <si>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</si>
  <si>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</si>
  <si>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</si>
  <si>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</si>
  <si>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</si>
  <si>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</si>
  <si>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</si>
  <si>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</si>
  <si>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</si>
  <si>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</si>
  <si>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</si>
  <si>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</si>
  <si>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</si>
  <si>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</si>
  <si>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</si>
  <si>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</si>
  <si>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</si>
  <si>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</si>
  <si>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</si>
  <si>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</si>
  <si>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UES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</si>
  <si>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</si>
  <si>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</si>
  <si>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</si>
  <si>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</si>
  <si>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</si>
  <si>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</si>
  <si>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沉默范围内的目标，并有{4:0.0}%几率不消耗MP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</si>
  <si>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</si>
  <si>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</si>
  <si>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</si>
  <si>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</si>
  <si>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</si>
  <si>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</si>
  <si>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</si>
  <si>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</si>
  <si>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m.GetRangeMonster(p.IsLeft,s.Target,s.Shape,s.Range,mouse))im.AddHp(s.Cure);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</si>
  <si>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</si>
  <si>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</si>
  <si>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</si>
  <si>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</si>
  <si>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</si>
  <si>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</si>
  <si>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群体，控制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</si>
  <si>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</si>
  <si>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</si>
  <si>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</si>
  <si>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</si>
  <si>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</si>
  <si>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</si>
  <si>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</si>
  <si>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</si>
  <si>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群体，直伤</t>
  </si>
  <si>
    <t>群体，直伤，状态</t>
  </si>
  <si>
    <t>状态，基本</t>
    <phoneticPr fontId="18" type="noConversion"/>
  </si>
  <si>
    <t>状态，群体</t>
    <phoneticPr fontId="18" type="noConversion"/>
  </si>
  <si>
    <t>状态，群体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</si>
  <si>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</si>
  <si>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</si>
  <si>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</si>
  <si>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</si>
  <si>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</si>
  <si>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</si>
  <si>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</si>
  <si>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</si>
  <si>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</si>
  <si>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</si>
  <si>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</si>
  <si>
    <t>p.AddMp(s.Help);p.AddLp(s.Help);p.GetNextNCard(null,1);</t>
    <phoneticPr fontId="18" type="noConversion"/>
  </si>
  <si>
    <t>p.AddSpike(57000006);if(MathTool.GetRandom(100)&lt;s.Rate) p.GetNextNCard(null,1);</t>
    <phoneticPr fontId="18" type="noConversion"/>
  </si>
  <si>
    <t>p.AddLp(s.Help);p.GetNextNCard(null,2);</t>
    <phoneticPr fontId="18" type="noConversion"/>
  </si>
  <si>
    <t>foreach(IMonster im in m.GetRangeMonster(p.IsLeft,s.Target,s.Shape,s.Range,mouse))im.AddHp(s.Cure);p.GetNextNCard(null,1);</t>
    <phoneticPr fontId="18" type="noConversion"/>
  </si>
  <si>
    <t>foreach(IMonster im in m.GetAllMonster(mouse))if(im.Owner.IsLeft!=p.IsLeft)im.BreakWeapon();if(MathTool.GetRandom(100)&lt;s.Rate) p.GetNextNCard(null,1);</t>
    <phoneticPr fontId="18" type="noConversion"/>
  </si>
  <si>
    <t>p.GetNextNCard(null,1);if(MathTool.GetRandom(100)&lt;s.Rate) p.AddCard(null,s.Id, s.Level);</t>
    <phoneticPr fontId="18" type="noConversion"/>
  </si>
  <si>
    <t>p.AddCard(null,t.CardId, t.Level+(int)s.Help);</t>
    <phoneticPr fontId="18" type="noConversion"/>
  </si>
  <si>
    <t>m.SetRowUnitPosition(mouse.Y,p.IsLeft,"siden");if(MathTool.GetRandom(100)&lt;s.Rate) p.AddCard(null,s.Id, s.Level);</t>
    <phoneticPr fontId="18" type="noConversion"/>
  </si>
  <si>
    <t>t.ClearDebuff();if(MathTool.GetRandom(100)&lt;s.Rate) p.AddCard(null,s.Id, s.Level);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</si>
  <si>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{t.AddBuff(buffs[rs.NextNumber()],lv,s.Time);}p.AddCard(null,s.Id, s.Level);</t>
    <phoneticPr fontId="18" type="noConversion"/>
  </si>
  <si>
    <t>if(MathTool.GetRandom(100)&lt;s.Rate) p.GetNextNCard(null,1);</t>
    <phoneticPr fontId="18" type="noConversion"/>
  </si>
  <si>
    <t>m.RemoveTomb(mouse);p.AddRandomCardRace(null,10,s.Level);p.AddRandomCardRace(null,10,s.Level);</t>
    <phoneticPr fontId="18" type="noConversion"/>
  </si>
  <si>
    <t>t.OnMagicDamage(null, s.Damage,s.Attr);</t>
  </si>
  <si>
    <t>t.OnMagicDamage(null, s.Damage,s.Attr);if(MathTool.GetRandom(100)&lt;s.Rate)t.AddBuff(56000010,lv,s.Time);</t>
  </si>
  <si>
    <t>t.OnMagicDamage(null, s.Damage,s.Attr);if(MathTool.GetRandom(100)&lt;s.Rate)t.AddBuff(56000009,lv,s.Time);</t>
  </si>
  <si>
    <t>m.RemoveTomb(mouse);foreach(IMonster im in m.GetRangeMonster(p.IsLeft,s.Target,s.Shape,s.Range,mouse))im.OnMagicDamage(null, s.Damage,s.Attr);</t>
  </si>
  <si>
    <t>foreach(IMonster im in m.GetRangeMonster(p.IsLeft,s.Target,s.Shape,s.Range,mouse))im.OnMagicDamage(null, s.Damage*MathTool.GetRandom(70,130)/100,s.Attr);</t>
  </si>
  <si>
    <t>foreach(IMonster im in m.GetAllMonster(mouse).FilterStar(1,5))im.OnMagicDamage(null, s.Damage,s.Attr);</t>
  </si>
  <si>
    <t>foreach(IMonster im in m.GetRangeMonster(p.IsLeft,s.Target,s.Shape,s.Range,mouse))im.OnMagicDamage(null, s.Damage,s.Attr);</t>
  </si>
  <si>
    <t>foreach(IMonster im in m.GetRangeMonster(p.IsLeft,s.Target,s.Shape,s.Range,mouse))if(im.HpRate&lt;1)im.OnMagicDamage(null, s.Damage,s.Attr);</t>
  </si>
  <si>
    <t>foreach(IMonster im in m.GetAllMonster(mouse).FilterType(0))if(im.IsDefence)im.OnMagicDamage(null, s.Damage,s.Attr);</t>
  </si>
  <si>
    <t>foreach(IMonster im in m.GetRangeMonster(p.IsLeft,s.Target,s.Shape,s.Range,mouse)){im.OnMagicDamage(null, s.Damage,s.Attr);im.AddBuff(56000009,lv,s.Time);}</t>
  </si>
  <si>
    <t>t.OnMagicDamage(null, s.Damage*MathTool.GetRandom(85,115)/100,s.Attr);</t>
  </si>
  <si>
    <t>foreach(IMonster im in m.GetAllMonster(mouse).FilterType(0))im.OnMagicDamage(null, s.Damage,s.Attr);</t>
  </si>
  <si>
    <t>t.OnMagicDamage(null, s.Damage,s.Attr);t.Silent();</t>
  </si>
  <si>
    <t>foreach(IMonster im in m.GetRangeMonster(p.IsLeft,s.Target,s.Shape,s.Range,mouse))im.OnMagicDamage(null, s.Damage*MathTool.GetRandom(75,125)/100,s.Attr);</t>
  </si>
  <si>
    <t>foreach(IMonster im in m.GetAllMonster(mouse).FilterStar(1,2))im.OnMagicDamage(null, s.Damage,s.Attr);</t>
  </si>
  <si>
    <t>t.OnMagicDamage(null, s.Damage,s.Attr);if(MathTool.GetRandom(100)&lt;s.Rate)t.AddBuff(56000002,lv,s.Time);</t>
  </si>
  <si>
    <t>t.OnMagicDamage(null, s.Damage,s.Attr);p.AddCard(null,s.Id, s.Level);</t>
  </si>
  <si>
    <t>t.OnMagicDamage(null, s.Damage,s.Attr);if(MathTool.GetRandom(100)&lt;s.Rate&amp;&amp;!t.ResistBuffType(1))t.SuddenDeath();</t>
  </si>
  <si>
    <t>t.OnMagicDamage(null, s.Damage,s.Attr);p.GetNextNCard(null,1);</t>
  </si>
  <si>
    <t>t.OnMagicDamage(null,s.Damage,0);</t>
    <phoneticPr fontId="18" type="noConversion"/>
  </si>
  <si>
    <t>if(MathTool.GetRandom(100)&lt;s.Rate)t.OnMagicDamage(null, s.Damage,0);</t>
  </si>
  <si>
    <t>t.OnMagicDamage(null, s.Damage,0);</t>
  </si>
  <si>
    <t>foreach(IMonster im in m.GetRangeMonster(p.IsLeft,s.Target,s.Shape,s.Range,mouse))im.OnMagicDamage(null, s.Damage,3);</t>
  </si>
  <si>
    <t>闷棍</t>
    <phoneticPr fontId="18" type="noConversion"/>
  </si>
  <si>
    <t>Sap</t>
    <phoneticPr fontId="18" type="noConversion"/>
  </si>
  <si>
    <t>UES</t>
    <phoneticPr fontId="18" type="noConversion"/>
  </si>
  <si>
    <t>随机拷贝手上2张卡片，并有{4:0.0}%几率不消耗MP</t>
    <phoneticPr fontId="18" type="noConversion"/>
  </si>
  <si>
    <t>p.CopyRandomNCard(2,s.Id);if(MathTool.GetRandom(100)&lt;s.Rate) p.AddMp(4);</t>
    <phoneticPr fontId="18" type="noConversion"/>
  </si>
  <si>
    <t>stun</t>
    <phoneticPr fontId="18" type="noConversion"/>
  </si>
  <si>
    <t>使敌方单体返回手牌，并有{4:0.0}%几率消耗MP-1</t>
    <phoneticPr fontId="18" type="noConversion"/>
  </si>
  <si>
    <t>r.DeleteRandomCardFor(p,(int)s.Help);</t>
    <phoneticPr fontId="18" type="noConversion"/>
  </si>
  <si>
    <t>badblood</t>
    <phoneticPr fontId="18" type="noConversion"/>
  </si>
  <si>
    <t>Backstab</t>
    <phoneticPr fontId="18" type="noConversion"/>
  </si>
  <si>
    <t>背刺</t>
    <phoneticPr fontId="18" type="noConversion"/>
  </si>
  <si>
    <t>t.OnMagicDamage(null, s.Damage,s.Attr);</t>
    <phoneticPr fontId="18" type="noConversion"/>
  </si>
  <si>
    <t>对敌方单体造成{0}点魔法伤害，对未受伤单位造成双倍伤害</t>
    <phoneticPr fontId="18" type="noConversion"/>
  </si>
  <si>
    <t>毒刃</t>
    <phoneticPr fontId="18" type="noConversion"/>
  </si>
  <si>
    <t>Shiv</t>
    <phoneticPr fontId="18" type="noConversion"/>
  </si>
  <si>
    <t>UAS</t>
    <phoneticPr fontId="18" type="noConversion"/>
  </si>
  <si>
    <t>t.OnMagicDamage(null, s.Damage,s.Attr);p.GetNextNCard(null,1);</t>
    <phoneticPr fontId="18" type="noConversion"/>
  </si>
  <si>
    <t>连击</t>
    <phoneticPr fontId="18" type="noConversion"/>
  </si>
  <si>
    <t>对敌方单体造成{0}点魔法伤害，并抽一张牌</t>
    <phoneticPr fontId="18" type="noConversion"/>
  </si>
  <si>
    <t>刺骨</t>
    <phoneticPr fontId="18" type="noConversion"/>
  </si>
  <si>
    <t>Eviscerate</t>
    <phoneticPr fontId="18" type="noConversion"/>
  </si>
  <si>
    <t>if(t.HpRate&gt;=100) t.OnMagicDamage(null, s.Damage*2,s.Attr);else t.OnMagicDamage(null, s.Damage,s.Attr);</t>
    <phoneticPr fontId="18" type="noConversion"/>
  </si>
  <si>
    <t>if(t.Owner.Combo) t.OnMagicDamage(null, s.Damage*2,s.Attr); else t.OnMagicDamage(null, s.Damage,s.Attr);</t>
    <phoneticPr fontId="18" type="noConversion"/>
  </si>
  <si>
    <t>冷血</t>
    <phoneticPr fontId="18" type="noConversion"/>
  </si>
  <si>
    <t>Cold Blood</t>
    <phoneticPr fontId="18" type="noConversion"/>
  </si>
  <si>
    <t>SpellEffectDelegate</t>
    <phoneticPr fontId="18" type="noConversion"/>
  </si>
  <si>
    <t>int</t>
    <phoneticPr fontId="18" type="noConversion"/>
  </si>
  <si>
    <t>Atk</t>
    <phoneticPr fontId="18" type="noConversion"/>
  </si>
  <si>
    <t>攻击</t>
    <phoneticPr fontId="18" type="noConversion"/>
  </si>
  <si>
    <t>UAS</t>
    <phoneticPr fontId="18" type="noConversion"/>
  </si>
  <si>
    <t>t.Atk.Source-=s.Atk;</t>
    <phoneticPr fontId="18" type="noConversion"/>
  </si>
  <si>
    <t>永久降低敌方单体{5}点攻击</t>
    <phoneticPr fontId="18" type="noConversion"/>
  </si>
  <si>
    <t>永久提高我方单体{5}点攻击</t>
    <phoneticPr fontId="18" type="noConversion"/>
  </si>
  <si>
    <t>永久提高我方单体{5}点攻击，并回复{1}点生命</t>
    <phoneticPr fontId="18" type="noConversion"/>
  </si>
  <si>
    <t>沉默目标，并降低敌方单体{5}点攻击和{3:0.0}%最大生命</t>
    <phoneticPr fontId="18" type="noConversion"/>
  </si>
  <si>
    <t>消除目标单位所有负面状态，并提高{5}点攻击</t>
    <phoneticPr fontId="18" type="noConversion"/>
  </si>
  <si>
    <t>t.Atk.Source-=s.Atk;t.AddMaxHp(-s.Help/100*t.MaxHp.Source);t.Silent();</t>
    <phoneticPr fontId="18" type="noConversion"/>
  </si>
  <si>
    <t>t.Atk.Source+=s.Atk;</t>
    <phoneticPr fontId="18" type="noConversion"/>
  </si>
  <si>
    <t>t.ClearDebuff();t.Atk.Source+=s.Atk;</t>
    <phoneticPr fontId="18" type="noConversion"/>
  </si>
  <si>
    <t>foreach(IMonster im in m.GetRangeMonster(p.IsLeft,s.Target,s.Shape,s.Range,mouse)){im.Atk.Source+=s.Atk;im.Spd.Source+=s.Help;}</t>
    <phoneticPr fontId="18" type="noConversion"/>
  </si>
  <si>
    <t>永久提高1.5卡片距离内我方{5}点攻击和{3}点速度</t>
    <phoneticPr fontId="18" type="noConversion"/>
  </si>
  <si>
    <t>永久降低1.2卡片距离内敌方{3:0.0}点速度</t>
    <phoneticPr fontId="18" type="noConversion"/>
  </si>
  <si>
    <t>t.AddHp(s.Cure);</t>
    <phoneticPr fontId="18" type="noConversion"/>
  </si>
  <si>
    <t>t.Rebel();t.AddHp(s.Cure);</t>
    <phoneticPr fontId="18" type="noConversion"/>
  </si>
  <si>
    <t>回复我方单体{1}点生命</t>
    <phoneticPr fontId="18" type="noConversion"/>
  </si>
  <si>
    <t>策反目标敌方怪物，并回复其{1}点生命</t>
    <phoneticPr fontId="18" type="noConversion"/>
  </si>
  <si>
    <t>Sprint</t>
    <phoneticPr fontId="18" type="noConversion"/>
  </si>
  <si>
    <t>疾跑</t>
    <phoneticPr fontId="18" type="noConversion"/>
  </si>
  <si>
    <t>p.GetNextNCard(null,1);if(MathTool.GetRandom(100)&lt;s.Rate) p.GetNextNCard(null,1);</t>
    <phoneticPr fontId="18" type="noConversion"/>
  </si>
  <si>
    <t>if(MathTool.GetRandom(100)&lt;s.Rate) p.GetNextNCard(null,3);else p.GetNextNCard(null,4);</t>
    <phoneticPr fontId="18" type="noConversion"/>
  </si>
  <si>
    <t>抽1张卡片,{4:0.0}%几率抽额外1张卡牌</t>
  </si>
  <si>
    <t>下一张使用的怪物卡消耗为0,{4:0.0}%几率抽额外1张卡牌</t>
  </si>
  <si>
    <t>破坏所有敌方单位的武器，{4:0.0}%几率抽额外1张卡牌</t>
  </si>
  <si>
    <t>抽3张卡片,{4:0.0}%几率抽额外1张卡牌</t>
  </si>
  <si>
    <t>yellowflash</t>
    <phoneticPr fontId="18" type="noConversion"/>
  </si>
  <si>
    <t>NFO</t>
    <phoneticPr fontId="18" type="noConversion"/>
  </si>
  <si>
    <t>t.AddMaxHp(t.MaxHp.Source*s.Help/100);t.AddHp(s.Cure);</t>
    <phoneticPr fontId="18" type="noConversion"/>
  </si>
  <si>
    <t>刺杀</t>
    <phoneticPr fontId="18" type="noConversion"/>
  </si>
  <si>
    <t>Assassinate</t>
    <phoneticPr fontId="18" type="noConversion"/>
  </si>
  <si>
    <t>t.SuddenDeath();if(MathTool.GetRandom(100)&lt;s.Rate) p.AddMp(1);</t>
    <phoneticPr fontId="18" type="noConversion"/>
  </si>
  <si>
    <t>抽3张卡片,{4:0.0}%几率降低1点MP消耗</t>
    <phoneticPr fontId="18" type="noConversion"/>
  </si>
  <si>
    <t>hit2</t>
    <phoneticPr fontId="18" type="noConversion"/>
  </si>
  <si>
    <t>UES</t>
    <phoneticPr fontId="18" type="noConversion"/>
  </si>
  <si>
    <t>手牌</t>
    <phoneticPr fontId="18" type="noConversion"/>
  </si>
  <si>
    <t>暗影步</t>
    <phoneticPr fontId="18" type="noConversion"/>
  </si>
  <si>
    <t>把一个己方生物拿回手牌，并降低{3:0}点费用</t>
    <phoneticPr fontId="18" type="noConversion"/>
  </si>
  <si>
    <t>t.Return(0);if(MathTool.GetRandom(100)&lt;s.Rate) p.AddMp(1);</t>
    <phoneticPr fontId="18" type="noConversion"/>
  </si>
  <si>
    <t>t.Return(-(int)s.Help);</t>
    <phoneticPr fontId="18" type="noConversion"/>
  </si>
  <si>
    <t>Shadowstep</t>
    <phoneticPr fontId="18" type="noConversion"/>
  </si>
  <si>
    <t>旋风斩</t>
    <phoneticPr fontId="18" type="noConversion"/>
  </si>
  <si>
    <t>Whirl Wind</t>
    <phoneticPr fontId="18" type="noConversion"/>
  </si>
  <si>
    <t>范围</t>
    <phoneticPr fontId="18" type="noConversion"/>
  </si>
  <si>
    <t>NAR</t>
    <phoneticPr fontId="18" type="noConversion"/>
  </si>
  <si>
    <t>对3卡片距离内敌我单位造成{0}点魔法伤害</t>
    <phoneticPr fontId="18" type="noConversion"/>
  </si>
  <si>
    <t>hit1</t>
    <phoneticPr fontId="18" type="noConversion"/>
  </si>
  <si>
    <t>斩杀</t>
    <phoneticPr fontId="18" type="noConversion"/>
  </si>
  <si>
    <t>Execute</t>
    <phoneticPr fontId="18" type="noConversion"/>
  </si>
  <si>
    <t>UES</t>
    <phoneticPr fontId="18" type="noConversion"/>
  </si>
  <si>
    <t>if(t.Hp&lt;=s.Damage&amp;&amp;t.HpRate&lt;100)t.SuddenDeath();</t>
    <phoneticPr fontId="18" type="noConversion"/>
  </si>
  <si>
    <t>Inner Rage</t>
    <phoneticPr fontId="18" type="noConversion"/>
  </si>
  <si>
    <t>怒火中烧</t>
    <phoneticPr fontId="18" type="noConversion"/>
  </si>
  <si>
    <t>if(t.Owner.Combo) t.Atk.Source+=s.Atk*2;else t.Atk.Source+=s.Atk;</t>
    <phoneticPr fontId="18" type="noConversion"/>
  </si>
  <si>
    <t>foreach(IMonster im in m.GetRangeMonster(p.IsLeft,s.Target,s.Shape,s.Range,mouse)){im.OnMagicDamage(null, s.Damage,s.Attr);}</t>
    <phoneticPr fontId="18" type="noConversion"/>
  </si>
  <si>
    <t>永久提高单体{5}点攻击，连击造成双倍效果</t>
    <phoneticPr fontId="18" type="noConversion"/>
  </si>
  <si>
    <t>UAS</t>
    <phoneticPr fontId="18" type="noConversion"/>
  </si>
  <si>
    <t>对敌方单体造成{0}点魔法伤害，连击造成双倍伤害</t>
    <phoneticPr fontId="18" type="noConversion"/>
  </si>
  <si>
    <t>对单体造成{0}点魔法伤害，并永久提高{5}点攻击</t>
    <phoneticPr fontId="18" type="noConversion"/>
  </si>
  <si>
    <t>狂暴</t>
    <phoneticPr fontId="18" type="noConversion"/>
  </si>
  <si>
    <t>Rampage</t>
    <phoneticPr fontId="18" type="noConversion"/>
  </si>
  <si>
    <t>状态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</si>
  <si>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Source+</t>
    </r>
    <r>
      <rPr>
        <sz val="9"/>
        <color rgb="FFFF0000"/>
        <rFont val="Courier New"/>
        <family val="3"/>
      </rPr>
      <t>=s.Atk;</t>
    </r>
    <phoneticPr fontId="18" type="noConversion"/>
  </si>
  <si>
    <t>直接斩杀生命值低于{0}且生命未满的敌方单位</t>
    <phoneticPr fontId="18" type="noConversion"/>
  </si>
  <si>
    <t>永久提高目标{5}点攻击，如果目标生命高于{0}，则降低目标3点防御</t>
    <phoneticPr fontId="18" type="noConversion"/>
  </si>
  <si>
    <t>t.Atk.Source+=s.Atk;if(t.HpRate&gt;70)t.Def.Source-=3;</t>
    <phoneticPr fontId="18" type="noConversion"/>
  </si>
  <si>
    <t>猛击</t>
    <phoneticPr fontId="18" type="noConversion"/>
  </si>
  <si>
    <t>Slam</t>
    <phoneticPr fontId="18" type="noConversion"/>
  </si>
  <si>
    <t>手牌，直伤</t>
    <phoneticPr fontId="18" type="noConversion"/>
  </si>
  <si>
    <t>t.OnMagicDamage(null, s.Damage,s.Attr);t.Atk.Source+=s.Atk;</t>
    <phoneticPr fontId="18" type="noConversion"/>
  </si>
  <si>
    <t>UAS</t>
    <phoneticPr fontId="18" type="noConversion"/>
  </si>
  <si>
    <t>yellowsplash</t>
    <phoneticPr fontId="18" type="noConversion"/>
  </si>
  <si>
    <t>t.OnMagicDamage(null, s.Damage,s.Attr);if(t.HpRate&gt;0)p.GetNextNCard(null,1);</t>
    <phoneticPr fontId="18" type="noConversion"/>
  </si>
  <si>
    <t>UFS</t>
    <phoneticPr fontId="18" type="noConversion"/>
  </si>
  <si>
    <t>r.ConvertCard(2,51000019,(int)-s.Help);</t>
    <phoneticPr fontId="18" type="noConversion"/>
  </si>
  <si>
    <t>将对手随机2张手牌变为哥布林，并降低卡牌等级{3:0}</t>
    <phoneticPr fontId="18" type="noConversion"/>
  </si>
  <si>
    <t>Upgrade</t>
    <phoneticPr fontId="18" type="noConversion"/>
  </si>
  <si>
    <t>升级</t>
    <phoneticPr fontId="18" type="noConversion"/>
  </si>
  <si>
    <t>光剑</t>
    <phoneticPr fontId="18" type="noConversion"/>
  </si>
  <si>
    <t>Light Sword</t>
    <phoneticPr fontId="18" type="noConversion"/>
  </si>
  <si>
    <t>NER</t>
    <phoneticPr fontId="18" type="noConversion"/>
  </si>
  <si>
    <t>对1.5卡片距离内敌方单位造成{0}点魔法伤害</t>
    <phoneticPr fontId="18" type="noConversion"/>
  </si>
  <si>
    <t>NFR</t>
    <phoneticPr fontId="18" type="noConversion"/>
  </si>
  <si>
    <t>群体，状态</t>
    <phoneticPr fontId="18" type="noConversion"/>
  </si>
  <si>
    <t>Charge</t>
    <phoneticPr fontId="18" type="noConversion"/>
  </si>
  <si>
    <t>冲锋</t>
    <phoneticPr fontId="18" type="noConversion"/>
  </si>
  <si>
    <t>if(t.WeaponType==0)t.AddWeapon(52100000,lv);else if(t.WeaponType==1)t.LevelUpWeapon((int)s.Help);</t>
    <phoneticPr fontId="18" type="noConversion"/>
  </si>
  <si>
    <t>foreach(IMonster im in m.GetRangeMonster(p.IsLeft,s.Target,s.Shape,s.Range,mouse)){im.SetToPosition("come",(int)s.Help);}</t>
    <phoneticPr fontId="18" type="noConversion"/>
  </si>
  <si>
    <t>修复友方目标手中武器，并提升{3:0}级。如果目标没有武器，则给予铁锤</t>
    <phoneticPr fontId="18" type="noConversion"/>
  </si>
  <si>
    <t>范围内的友方单位向前移动{3:0}格</t>
    <phoneticPr fontId="18" type="noConversion"/>
  </si>
  <si>
    <t>t.AddMaxHp(-s.Help/100*t.MaxHp.Source);</t>
    <phoneticPr fontId="18" type="noConversion"/>
  </si>
  <si>
    <t>NFO</t>
    <phoneticPr fontId="18" type="noConversion"/>
  </si>
  <si>
    <t>p.Tower.AddPArmor(s.Cure);</t>
    <phoneticPr fontId="18" type="noConversion"/>
  </si>
  <si>
    <t>使我方王塔获得{1}点物甲</t>
    <phoneticPr fontId="18" type="noConversion"/>
  </si>
  <si>
    <t>铁盾</t>
  </si>
  <si>
    <t>foreach(IMonster im in m.GetRangeMonster(p.IsLeft,s.Target,s.Shape,s.Range,mouse))im.AddMaxHp(-im.MaxHp.Source*s.Help/100);</t>
    <phoneticPr fontId="18" type="noConversion"/>
  </si>
  <si>
    <t>foreach(IMonster im in m.GetRangeMonster(p.IsLeft,s.Target,s.Shape,s.Range,mouse))im.AddPArmor(s.Cure);</t>
    <phoneticPr fontId="18" type="noConversion"/>
  </si>
  <si>
    <t>NFR</t>
    <phoneticPr fontId="18" type="noConversion"/>
  </si>
  <si>
    <t>使范围内我方单位获得{1}点物甲</t>
    <phoneticPr fontId="18" type="noConversion"/>
  </si>
  <si>
    <t>群体，状态</t>
    <phoneticPr fontId="18" type="noConversion"/>
  </si>
  <si>
    <t>UES</t>
    <phoneticPr fontId="18" type="noConversion"/>
  </si>
  <si>
    <t>将当前行单位传送到随机相邻行，使用后{4:0.0}%返回手牌</t>
    <phoneticPr fontId="18" type="noConversion"/>
  </si>
  <si>
    <t>对敌方单位造成我方王塔物甲数{4:0.0}%点魔法伤害</t>
    <phoneticPr fontId="18" type="noConversion"/>
  </si>
  <si>
    <t>NEO</t>
    <phoneticPr fontId="18" type="noConversion"/>
  </si>
  <si>
    <t>r.Tower.OnMagicDamage(null,s.Damage,s.Attr);</t>
    <phoneticPr fontId="18" type="noConversion"/>
  </si>
  <si>
    <t>对敌王塔造成{0}点魔法伤害</t>
    <phoneticPr fontId="18" type="noConversion"/>
  </si>
  <si>
    <t>Bash</t>
    <phoneticPr fontId="18" type="noConversion"/>
  </si>
  <si>
    <t>怒袭</t>
    <phoneticPr fontId="18" type="noConversion"/>
  </si>
  <si>
    <t>直伤</t>
    <phoneticPr fontId="18" type="noConversion"/>
  </si>
  <si>
    <t>yellowsplash</t>
    <phoneticPr fontId="18" type="noConversion"/>
  </si>
  <si>
    <t>p.Tower.AddPArmor(s.Cure);p.GetNextNCard(null,1);</t>
    <phoneticPr fontId="18" type="noConversion"/>
  </si>
  <si>
    <t>t.OnMagicDamage(null, p.Tower.GetPArmor()*s.Rate/100,s.Attr);</t>
    <phoneticPr fontId="18" type="noConversion"/>
  </si>
  <si>
    <t>p.Tower.AddPArmor(s.Cure);t.OnMagicDamage(null, s.Damage,s.Attr);</t>
    <phoneticPr fontId="18" type="noConversion"/>
  </si>
  <si>
    <t>使我方王塔获得{1}点物甲，抽一张牌</t>
    <phoneticPr fontId="18" type="noConversion"/>
  </si>
  <si>
    <t>对目标造成{0}点魔法伤害，如果目标仍然存活，则抽一张牌</t>
    <phoneticPr fontId="18" type="noConversion"/>
  </si>
  <si>
    <t>对目标造成{0}点魔法伤害，并使我方王塔获得{1}点物甲</t>
    <phoneticPr fontId="18" type="noConversion"/>
  </si>
  <si>
    <t>UAS</t>
    <phoneticPr fontId="18" type="noConversion"/>
  </si>
  <si>
    <t>大震荡</t>
    <phoneticPr fontId="18" type="noConversion"/>
  </si>
  <si>
    <t>Great Shock</t>
    <phoneticPr fontId="18" type="noConversion"/>
  </si>
  <si>
    <t>t.OnMagicDamage(null, s.Damage,s.Attr);t.AddBuff(56000007,lv,s.Time);</t>
    <phoneticPr fontId="18" type="noConversion"/>
  </si>
  <si>
    <t>foreach(IMonster im in m.GetRangeMonster(p.IsLeft,s.Target,s.Shape,s.Range,mouse)){im.OnMagicDamage(null, s.Damage,s.Attr);im.AddBuff(56000012,lv,s.Time);}</t>
    <phoneticPr fontId="18" type="noConversion"/>
  </si>
  <si>
    <t>对敌方单体造成{0}点魔法伤害，并使目标中毒{2:0.0}回合</t>
    <phoneticPr fontId="18" type="noConversion"/>
  </si>
  <si>
    <t>对2.5卡片距离内敌方单位造成{0}点魔法伤害，并使目标晕眩{2:0.0}回合</t>
    <phoneticPr fontId="18" type="noConversion"/>
  </si>
  <si>
    <t>bluewing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</si>
</sst>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  <xf numFmtId="0" fontId="25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6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60784"/>
        <c:axId val="214461344"/>
      </c:barChart>
      <c:catAx>
        <c:axId val="2144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461344"/>
        <c:crosses val="autoZero"/>
        <c:auto val="1"/>
        <c:lblAlgn val="ctr"/>
        <c:lblOffset val="100"/>
        <c:noMultiLvlLbl val="0"/>
      </c:catAx>
      <c:valAx>
        <c:axId val="2144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4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33" totalsRowShown="0" headerRowDxfId="155" dataDxfId="154" tableBorderDxfId="153">
  <autoFilter ref="A3:AB133"/>
  <sortState ref="A4:AB113">
    <sortCondition ref="A3:A113"/>
  </sortState>
  <tableColumns count="28">
    <tableColumn id="1" name="Id" dataDxfId="152"/>
    <tableColumn id="2" name="Name" dataDxfId="151"/>
    <tableColumn id="20" name="Ename" dataDxfId="150"/>
    <tableColumn id="21" name="Remark" dataDxfId="149"/>
    <tableColumn id="3" name="Star" dataDxfId="148"/>
    <tableColumn id="4" name="Type" dataDxfId="147"/>
    <tableColumn id="5" name="Attr" dataDxfId="146"/>
    <tableColumn id="8" name="Quality" dataDxfId="145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144"/>
    <tableColumn id="9" name="Damage" dataDxfId="143"/>
    <tableColumn id="10" name="Cure" dataDxfId="142"/>
    <tableColumn id="11" name="Time" dataDxfId="141"/>
    <tableColumn id="13" name="Help" dataDxfId="140"/>
    <tableColumn id="16" name="Rate" dataDxfId="139"/>
    <tableColumn id="18" name="Atk" dataDxfId="138"/>
    <tableColumn id="12" name="Modify" dataDxfId="137"/>
    <tableColumn id="27" name="Sum" dataDxfId="136">
      <calculatedColumnFormula>T4-100+P4</calculatedColumnFormula>
    </tableColumn>
    <tableColumn id="6" name="Range" dataDxfId="135"/>
    <tableColumn id="15" name="Target" dataDxfId="134"/>
    <tableColumn id="25" name="Mark" dataDxfId="133"/>
    <tableColumn id="22" name="Effect" dataDxfId="132"/>
    <tableColumn id="24" name="GetDescript" dataDxfId="131"/>
    <tableColumn id="17" name="UnitEffect" dataDxfId="130"/>
    <tableColumn id="28" name="AreaEffect" dataDxfId="129"/>
    <tableColumn id="26" name="JobId" dataDxfId="128"/>
    <tableColumn id="19" name="Icon" dataDxfId="127"/>
    <tableColumn id="14" name="IsSpecial" dataDxfId="126"/>
    <tableColumn id="23" name="IsNew" dataDxfId="1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2" totalsRowShown="0" headerRowDxfId="124" dataDxfId="123" tableBorderDxfId="122">
  <autoFilter ref="A3:AB12"/>
  <sortState ref="A4:X138">
    <sortCondition ref="A3:A138"/>
  </sortState>
  <tableColumns count="28">
    <tableColumn id="1" name="Id" dataDxfId="121"/>
    <tableColumn id="2" name="Name" dataDxfId="120"/>
    <tableColumn id="20" name="Ename" dataDxfId="119"/>
    <tableColumn id="21" name="Remark" dataDxfId="118"/>
    <tableColumn id="3" name="Star" dataDxfId="117"/>
    <tableColumn id="4" name="Type" dataDxfId="116"/>
    <tableColumn id="5" name="Attr" dataDxfId="115"/>
    <tableColumn id="8" name="Quality" dataDxfId="114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113"/>
    <tableColumn id="9" name="Damage" dataDxfId="112"/>
    <tableColumn id="10" name="Cure" dataDxfId="111"/>
    <tableColumn id="11" name="Time" dataDxfId="110"/>
    <tableColumn id="13" name="Help" dataDxfId="109"/>
    <tableColumn id="16" name="Rate" dataDxfId="108"/>
    <tableColumn id="18" name="Atk" dataDxfId="107"/>
    <tableColumn id="12" name="Modify" dataDxfId="106"/>
    <tableColumn id="27" name="Sum" dataDxfId="105">
      <calculatedColumnFormula>T4-100+P4</calculatedColumnFormula>
    </tableColumn>
    <tableColumn id="6" name="Range" dataDxfId="104"/>
    <tableColumn id="15" name="Target" dataDxfId="103"/>
    <tableColumn id="25" name="Mark" dataDxfId="102"/>
    <tableColumn id="22" name="Effect" dataDxfId="101"/>
    <tableColumn id="24" name="GetDescript" dataDxfId="100"/>
    <tableColumn id="17" name="UnitEffect" dataDxfId="99"/>
    <tableColumn id="28" name="AreaEffect" dataDxfId="98"/>
    <tableColumn id="26" name="JobId" dataDxfId="97"/>
    <tableColumn id="19" name="Icon" dataDxfId="96"/>
    <tableColumn id="14" name="IsSpecial" dataDxfId="95"/>
    <tableColumn id="23" name="IsNew" dataDxfId="9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93" tableBorderDxfId="92">
  <autoFilter ref="A3:AB9"/>
  <sortState ref="A4:X138">
    <sortCondition ref="A3:A138"/>
  </sortState>
  <tableColumns count="28">
    <tableColumn id="1" name="Id" dataDxfId="91"/>
    <tableColumn id="2" name="Name" dataDxfId="90"/>
    <tableColumn id="20" name="Ename" dataDxfId="89"/>
    <tableColumn id="21" name="Remark" dataDxfId="88"/>
    <tableColumn id="3" name="Star" dataDxfId="87"/>
    <tableColumn id="4" name="Type" dataDxfId="86"/>
    <tableColumn id="5" name="Attr" dataDxfId="85"/>
    <tableColumn id="8" name="Quality" dataDxfId="84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83"/>
    <tableColumn id="9" name="Damage" dataDxfId="82"/>
    <tableColumn id="10" name="Cure" dataDxfId="81"/>
    <tableColumn id="11" name="Time" dataDxfId="80"/>
    <tableColumn id="13" name="Help" dataDxfId="79"/>
    <tableColumn id="16" name="Rate" dataDxfId="78"/>
    <tableColumn id="18" name="Atk" dataDxfId="77"/>
    <tableColumn id="12" name="Modify" dataDxfId="76"/>
    <tableColumn id="27" name="Sum" dataDxfId="75">
      <calculatedColumnFormula>T4-100+P4</calculatedColumnFormula>
    </tableColumn>
    <tableColumn id="6" name="Range" dataDxfId="74"/>
    <tableColumn id="15" name="Target" dataDxfId="73"/>
    <tableColumn id="25" name="Mark" dataDxfId="72"/>
    <tableColumn id="22" name="Effect" dataDxfId="71"/>
    <tableColumn id="24" name="GetDescript" dataDxfId="70"/>
    <tableColumn id="17" name="UnitEffect" dataDxfId="69"/>
    <tableColumn id="28" name="AreaEffect" dataDxfId="68"/>
    <tableColumn id="26" name="JobId" dataDxfId="67"/>
    <tableColumn id="19" name="Icon" dataDxfId="66"/>
    <tableColumn id="14" name="IsSpecial" dataDxfId="65"/>
    <tableColumn id="23" name="IsNew" dataDxfId="6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tabSelected="1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V132" sqref="V132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6" width="3.109375" customWidth="1"/>
    <col min="17" max="17" width="5.21875" customWidth="1"/>
    <col min="18" max="18" width="3.109375" customWidth="1"/>
    <col min="19" max="19" width="5.33203125" customWidth="1"/>
    <col min="20" max="20" width="5.77734375" customWidth="1"/>
    <col min="21" max="21" width="23.44140625" customWidth="1"/>
    <col min="22" max="22" width="24.33203125" customWidth="1"/>
    <col min="23" max="24" width="7.88671875" customWidth="1"/>
    <col min="25" max="25" width="9.109375" customWidth="1"/>
    <col min="26" max="28" width="4" customWidth="1"/>
  </cols>
  <sheetData>
    <row r="1" spans="1:28" ht="65.25" customHeight="1">
      <c r="A1" s="12" t="s">
        <v>187</v>
      </c>
      <c r="B1" s="13" t="s">
        <v>188</v>
      </c>
      <c r="C1" s="13" t="s">
        <v>193</v>
      </c>
      <c r="D1" s="32" t="s">
        <v>400</v>
      </c>
      <c r="E1" s="13" t="s">
        <v>189</v>
      </c>
      <c r="F1" s="13" t="s">
        <v>190</v>
      </c>
      <c r="G1" s="13" t="s">
        <v>191</v>
      </c>
      <c r="H1" s="35" t="s">
        <v>463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756</v>
      </c>
      <c r="P1" s="17" t="s">
        <v>331</v>
      </c>
      <c r="Q1" s="16" t="s">
        <v>465</v>
      </c>
      <c r="R1" s="13" t="s">
        <v>314</v>
      </c>
      <c r="S1" s="13" t="s">
        <v>313</v>
      </c>
      <c r="T1" s="13" t="s">
        <v>381</v>
      </c>
      <c r="U1" s="13" t="s">
        <v>347</v>
      </c>
      <c r="V1" s="13" t="s">
        <v>303</v>
      </c>
      <c r="W1" s="13" t="s">
        <v>380</v>
      </c>
      <c r="X1" s="13" t="s">
        <v>468</v>
      </c>
      <c r="Y1" s="40" t="s">
        <v>496</v>
      </c>
      <c r="Z1" s="14" t="s">
        <v>192</v>
      </c>
      <c r="AA1" s="23" t="s">
        <v>358</v>
      </c>
      <c r="AB1" s="28" t="s">
        <v>361</v>
      </c>
    </row>
    <row r="2" spans="1:28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324</v>
      </c>
      <c r="K2" s="18" t="s">
        <v>327</v>
      </c>
      <c r="L2" s="18" t="s">
        <v>348</v>
      </c>
      <c r="M2" s="18" t="s">
        <v>348</v>
      </c>
      <c r="N2" s="18" t="s">
        <v>350</v>
      </c>
      <c r="O2" s="18" t="s">
        <v>754</v>
      </c>
      <c r="P2" s="18" t="s">
        <v>332</v>
      </c>
      <c r="Q2" s="18" t="s">
        <v>466</v>
      </c>
      <c r="R2" s="4" t="s">
        <v>315</v>
      </c>
      <c r="S2" s="4" t="s">
        <v>179</v>
      </c>
      <c r="T2" s="4" t="s">
        <v>499</v>
      </c>
      <c r="U2" s="4" t="s">
        <v>753</v>
      </c>
      <c r="V2" s="10" t="s">
        <v>179</v>
      </c>
      <c r="W2" s="4" t="s">
        <v>179</v>
      </c>
      <c r="X2" s="4" t="s">
        <v>469</v>
      </c>
      <c r="Y2" s="41" t="s">
        <v>497</v>
      </c>
      <c r="Z2" s="5" t="s">
        <v>179</v>
      </c>
      <c r="AA2" s="24" t="s">
        <v>360</v>
      </c>
      <c r="AB2" s="29" t="s">
        <v>318</v>
      </c>
    </row>
    <row r="3" spans="1:28">
      <c r="A3" s="2" t="s">
        <v>180</v>
      </c>
      <c r="B3" s="2" t="s">
        <v>181</v>
      </c>
      <c r="C3" s="6" t="s">
        <v>194</v>
      </c>
      <c r="D3" s="26" t="s">
        <v>401</v>
      </c>
      <c r="E3" s="2" t="s">
        <v>182</v>
      </c>
      <c r="F3" s="2" t="s">
        <v>183</v>
      </c>
      <c r="G3" s="2" t="s">
        <v>184</v>
      </c>
      <c r="H3" s="36" t="s">
        <v>464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755</v>
      </c>
      <c r="P3" s="20" t="s">
        <v>333</v>
      </c>
      <c r="Q3" s="37" t="s">
        <v>467</v>
      </c>
      <c r="R3" s="6" t="s">
        <v>316</v>
      </c>
      <c r="S3" s="2" t="s">
        <v>473</v>
      </c>
      <c r="T3" s="2" t="s">
        <v>382</v>
      </c>
      <c r="U3" s="6" t="s">
        <v>472</v>
      </c>
      <c r="V3" s="6" t="s">
        <v>604</v>
      </c>
      <c r="W3" s="6" t="s">
        <v>479</v>
      </c>
      <c r="X3" s="6" t="s">
        <v>470</v>
      </c>
      <c r="Y3" s="42" t="s">
        <v>498</v>
      </c>
      <c r="Z3" s="2" t="s">
        <v>186</v>
      </c>
      <c r="AA3" s="26" t="s">
        <v>359</v>
      </c>
      <c r="AB3" s="26" t="s">
        <v>362</v>
      </c>
    </row>
    <row r="4" spans="1:28" ht="60">
      <c r="A4">
        <v>53000001</v>
      </c>
      <c r="B4" s="8" t="s">
        <v>0</v>
      </c>
      <c r="C4" s="1" t="s">
        <v>211</v>
      </c>
      <c r="D4" s="25" t="s">
        <v>666</v>
      </c>
      <c r="E4" s="1">
        <v>2</v>
      </c>
      <c r="F4">
        <v>202</v>
      </c>
      <c r="G4" s="1">
        <v>0</v>
      </c>
      <c r="H4" s="1">
        <f t="shared" ref="H4:H35" si="0">IF(AND(Q4&gt;=13,Q4&lt;=16),5,IF(AND(Q4&gt;=9,Q4&lt;=12),4,IF(AND(Q4&gt;=5,Q4&lt;=8),3,IF(AND(Q4&gt;=1,Q4&lt;=4),2,IF(AND(Q4&gt;=-3,Q4&lt;=0),1,IF(AND(Q4&gt;=-5,Q4&lt;=-4),0,6))))))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38">
        <f t="shared" ref="Q4:Q35" si="1">T4-100+P4</f>
        <v>-5</v>
      </c>
      <c r="R4" s="1">
        <v>0</v>
      </c>
      <c r="S4" s="1" t="s">
        <v>1</v>
      </c>
      <c r="T4">
        <v>95</v>
      </c>
      <c r="U4" s="11" t="s">
        <v>776</v>
      </c>
      <c r="V4" s="7" t="s">
        <v>778</v>
      </c>
      <c r="W4" s="1" t="s">
        <v>2</v>
      </c>
      <c r="X4" s="1"/>
      <c r="Y4" s="1"/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212</v>
      </c>
      <c r="D5" s="25" t="s">
        <v>667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16</v>
      </c>
      <c r="Q5" s="38">
        <f t="shared" si="1"/>
        <v>-4</v>
      </c>
      <c r="R5" s="1">
        <v>0</v>
      </c>
      <c r="S5" s="1" t="s">
        <v>1</v>
      </c>
      <c r="T5">
        <v>80</v>
      </c>
      <c r="U5" s="11" t="s">
        <v>397</v>
      </c>
      <c r="V5" s="7" t="s">
        <v>545</v>
      </c>
      <c r="W5" s="1" t="s">
        <v>4</v>
      </c>
      <c r="X5" s="1"/>
      <c r="Y5" s="1"/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213</v>
      </c>
      <c r="D6" s="25" t="s">
        <v>673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-4</v>
      </c>
      <c r="Q6" s="38">
        <f t="shared" si="1"/>
        <v>-4</v>
      </c>
      <c r="R6" s="1">
        <v>0</v>
      </c>
      <c r="S6" s="1" t="s">
        <v>6</v>
      </c>
      <c r="T6">
        <v>100</v>
      </c>
      <c r="U6" s="11" t="s">
        <v>739</v>
      </c>
      <c r="V6" s="7" t="s">
        <v>379</v>
      </c>
      <c r="W6" s="1" t="s">
        <v>7</v>
      </c>
      <c r="X6" s="1"/>
      <c r="Y6" s="1"/>
      <c r="Z6" s="1">
        <v>3</v>
      </c>
      <c r="AA6" s="27">
        <v>0</v>
      </c>
      <c r="AB6" s="25">
        <v>0</v>
      </c>
    </row>
    <row r="7" spans="1:28" ht="48">
      <c r="A7">
        <v>53000004</v>
      </c>
      <c r="B7" s="8" t="s">
        <v>8</v>
      </c>
      <c r="C7" s="1" t="s">
        <v>214</v>
      </c>
      <c r="D7" s="25" t="s">
        <v>674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-2</v>
      </c>
      <c r="Q7" s="38">
        <f t="shared" si="1"/>
        <v>-2</v>
      </c>
      <c r="R7" s="1">
        <v>0</v>
      </c>
      <c r="S7" s="1" t="s">
        <v>6</v>
      </c>
      <c r="T7">
        <v>100</v>
      </c>
      <c r="U7" s="11" t="s">
        <v>875</v>
      </c>
      <c r="V7" s="7" t="s">
        <v>877</v>
      </c>
      <c r="W7" s="1" t="s">
        <v>9</v>
      </c>
      <c r="X7" s="1"/>
      <c r="Y7" s="1">
        <v>11000003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196</v>
      </c>
      <c r="C8" s="1" t="s">
        <v>215</v>
      </c>
      <c r="D8" s="25" t="s">
        <v>668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3</v>
      </c>
      <c r="Q8" s="38">
        <f t="shared" si="1"/>
        <v>3</v>
      </c>
      <c r="R8" s="1">
        <v>25</v>
      </c>
      <c r="S8" s="1" t="s">
        <v>481</v>
      </c>
      <c r="T8">
        <v>100</v>
      </c>
      <c r="U8" s="11" t="s">
        <v>482</v>
      </c>
      <c r="V8" s="7" t="s">
        <v>346</v>
      </c>
      <c r="W8" s="1"/>
      <c r="X8" s="1" t="s">
        <v>10</v>
      </c>
      <c r="Y8" s="1">
        <v>11000004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294</v>
      </c>
      <c r="D9" s="25" t="s">
        <v>669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6</v>
      </c>
      <c r="Q9" s="38">
        <f t="shared" si="1"/>
        <v>-4</v>
      </c>
      <c r="R9" s="1">
        <v>20</v>
      </c>
      <c r="S9" s="1" t="s">
        <v>172</v>
      </c>
      <c r="T9">
        <v>90</v>
      </c>
      <c r="U9" s="11" t="s">
        <v>500</v>
      </c>
      <c r="V9" s="7" t="s">
        <v>484</v>
      </c>
      <c r="W9" s="1" t="s">
        <v>2</v>
      </c>
      <c r="X9" s="1"/>
      <c r="Y9" s="1"/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295</v>
      </c>
      <c r="D10" s="25" t="s">
        <v>669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6</v>
      </c>
      <c r="Q10" s="38">
        <f t="shared" si="1"/>
        <v>-4</v>
      </c>
      <c r="R10" s="1">
        <v>20</v>
      </c>
      <c r="S10" s="1" t="s">
        <v>172</v>
      </c>
      <c r="T10">
        <v>90</v>
      </c>
      <c r="U10" s="11" t="s">
        <v>490</v>
      </c>
      <c r="V10" s="7" t="s">
        <v>483</v>
      </c>
      <c r="W10" s="1" t="s">
        <v>2</v>
      </c>
      <c r="X10" s="1"/>
      <c r="Y10" s="1"/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296</v>
      </c>
      <c r="D11" s="25" t="s">
        <v>669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6</v>
      </c>
      <c r="Q11" s="38">
        <f t="shared" si="1"/>
        <v>-4</v>
      </c>
      <c r="R11" s="1">
        <v>20</v>
      </c>
      <c r="S11" s="1" t="s">
        <v>172</v>
      </c>
      <c r="T11">
        <v>90</v>
      </c>
      <c r="U11" s="11" t="s">
        <v>491</v>
      </c>
      <c r="V11" s="7" t="s">
        <v>485</v>
      </c>
      <c r="W11" s="1" t="s">
        <v>2</v>
      </c>
      <c r="X11" s="1"/>
      <c r="Y11" s="1"/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297</v>
      </c>
      <c r="D12" s="25" t="s">
        <v>669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6</v>
      </c>
      <c r="Q12" s="38">
        <f t="shared" si="1"/>
        <v>-4</v>
      </c>
      <c r="R12" s="1">
        <v>20</v>
      </c>
      <c r="S12" s="1" t="s">
        <v>172</v>
      </c>
      <c r="T12">
        <v>90</v>
      </c>
      <c r="U12" s="11" t="s">
        <v>492</v>
      </c>
      <c r="V12" s="7" t="s">
        <v>486</v>
      </c>
      <c r="W12" s="1" t="s">
        <v>2</v>
      </c>
      <c r="X12" s="1"/>
      <c r="Y12" s="1"/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216</v>
      </c>
      <c r="D13" s="25" t="s">
        <v>669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6</v>
      </c>
      <c r="Q13" s="38">
        <f t="shared" si="1"/>
        <v>-4</v>
      </c>
      <c r="R13" s="1">
        <v>20</v>
      </c>
      <c r="S13" s="1" t="s">
        <v>172</v>
      </c>
      <c r="T13">
        <v>90</v>
      </c>
      <c r="U13" s="11" t="s">
        <v>493</v>
      </c>
      <c r="V13" s="7" t="s">
        <v>487</v>
      </c>
      <c r="W13" s="1" t="s">
        <v>2</v>
      </c>
      <c r="X13" s="1"/>
      <c r="Y13" s="1"/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210</v>
      </c>
      <c r="D14" s="25" t="s">
        <v>669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6</v>
      </c>
      <c r="Q14" s="38">
        <f t="shared" si="1"/>
        <v>-4</v>
      </c>
      <c r="R14" s="1">
        <v>20</v>
      </c>
      <c r="S14" s="1" t="s">
        <v>172</v>
      </c>
      <c r="T14">
        <v>90</v>
      </c>
      <c r="U14" s="11" t="s">
        <v>494</v>
      </c>
      <c r="V14" s="7" t="s">
        <v>488</v>
      </c>
      <c r="W14" s="1" t="s">
        <v>2</v>
      </c>
      <c r="X14" s="1"/>
      <c r="Y14" s="1"/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217</v>
      </c>
      <c r="D15" s="25" t="s">
        <v>669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6</v>
      </c>
      <c r="Q15" s="38">
        <f t="shared" si="1"/>
        <v>-4</v>
      </c>
      <c r="R15" s="1">
        <v>20</v>
      </c>
      <c r="S15" s="1" t="s">
        <v>172</v>
      </c>
      <c r="T15">
        <v>90</v>
      </c>
      <c r="U15" s="11" t="s">
        <v>495</v>
      </c>
      <c r="V15" s="7" t="s">
        <v>489</v>
      </c>
      <c r="W15" s="1" t="s">
        <v>2</v>
      </c>
      <c r="X15" s="1"/>
      <c r="Y15" s="1"/>
      <c r="Z15" s="1">
        <v>12</v>
      </c>
      <c r="AA15" s="27">
        <v>0</v>
      </c>
      <c r="AB15" s="25">
        <v>0</v>
      </c>
    </row>
    <row r="16" spans="1:28" ht="60">
      <c r="A16">
        <v>53000013</v>
      </c>
      <c r="B16" s="22" t="s">
        <v>371</v>
      </c>
      <c r="C16" s="15" t="s">
        <v>372</v>
      </c>
      <c r="D16" s="25" t="s">
        <v>664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">
        <v>0</v>
      </c>
      <c r="P16" s="15">
        <v>3</v>
      </c>
      <c r="Q16" s="38">
        <f t="shared" si="1"/>
        <v>3</v>
      </c>
      <c r="R16" s="15">
        <v>0</v>
      </c>
      <c r="S16" s="15" t="s">
        <v>373</v>
      </c>
      <c r="T16">
        <v>100</v>
      </c>
      <c r="U16" s="11" t="s">
        <v>581</v>
      </c>
      <c r="V16" s="7" t="s">
        <v>515</v>
      </c>
      <c r="W16" s="1" t="s">
        <v>105</v>
      </c>
      <c r="X16" s="1"/>
      <c r="Y16" s="1">
        <v>11000006</v>
      </c>
      <c r="Z16" s="15">
        <v>13</v>
      </c>
      <c r="AA16" s="27">
        <v>0</v>
      </c>
      <c r="AB16" s="25">
        <v>0</v>
      </c>
    </row>
    <row r="17" spans="1:28" ht="72">
      <c r="A17">
        <v>53000014</v>
      </c>
      <c r="B17" s="8" t="s">
        <v>476</v>
      </c>
      <c r="C17" s="1" t="s">
        <v>477</v>
      </c>
      <c r="D17" s="25" t="s">
        <v>677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8">
        <f t="shared" si="1"/>
        <v>0</v>
      </c>
      <c r="R17" s="1">
        <v>30</v>
      </c>
      <c r="S17" s="1" t="s">
        <v>478</v>
      </c>
      <c r="T17">
        <v>100</v>
      </c>
      <c r="U17" s="11" t="s">
        <v>528</v>
      </c>
      <c r="V17" s="7" t="s">
        <v>501</v>
      </c>
      <c r="W17" s="1" t="s">
        <v>480</v>
      </c>
      <c r="X17" s="1"/>
      <c r="Y17" s="1">
        <v>11000006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218</v>
      </c>
      <c r="D18" s="25" t="s">
        <v>670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25</v>
      </c>
      <c r="Q18" s="38">
        <f t="shared" si="1"/>
        <v>0</v>
      </c>
      <c r="R18" s="1">
        <v>0</v>
      </c>
      <c r="S18" s="1" t="s">
        <v>14</v>
      </c>
      <c r="T18">
        <v>75</v>
      </c>
      <c r="U18" s="11" t="s">
        <v>770</v>
      </c>
      <c r="V18" s="7" t="s">
        <v>772</v>
      </c>
      <c r="W18" s="1" t="s">
        <v>15</v>
      </c>
      <c r="X18" s="1"/>
      <c r="Y18" s="1">
        <v>11000007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219</v>
      </c>
      <c r="D19" s="25" t="s">
        <v>664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25</v>
      </c>
      <c r="Q19" s="38">
        <f t="shared" si="1"/>
        <v>0</v>
      </c>
      <c r="R19" s="1">
        <v>0</v>
      </c>
      <c r="S19" s="1" t="s">
        <v>6</v>
      </c>
      <c r="T19">
        <v>75</v>
      </c>
      <c r="U19" s="11" t="s">
        <v>514</v>
      </c>
      <c r="V19" s="7" t="s">
        <v>335</v>
      </c>
      <c r="W19" s="1" t="s">
        <v>17</v>
      </c>
      <c r="X19" s="1"/>
      <c r="Y19" s="1">
        <v>11000002</v>
      </c>
      <c r="Z19" s="1">
        <v>16</v>
      </c>
      <c r="AA19" s="27">
        <v>0</v>
      </c>
      <c r="AB19" s="25">
        <v>0</v>
      </c>
    </row>
    <row r="20" spans="1:28" ht="24">
      <c r="A20">
        <v>53000017</v>
      </c>
      <c r="B20" s="8" t="s">
        <v>18</v>
      </c>
      <c r="C20" s="1" t="s">
        <v>220</v>
      </c>
      <c r="D20" s="25" t="s">
        <v>664</v>
      </c>
      <c r="E20" s="1">
        <v>7</v>
      </c>
      <c r="F20">
        <v>200</v>
      </c>
      <c r="G20" s="1">
        <v>0</v>
      </c>
      <c r="H20" s="1">
        <f t="shared" si="0"/>
        <v>1</v>
      </c>
      <c r="I20" s="1">
        <v>7</v>
      </c>
      <c r="J20" s="1">
        <v>0</v>
      </c>
      <c r="K20" s="1">
        <v>30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38">
        <f t="shared" si="1"/>
        <v>0</v>
      </c>
      <c r="R20" s="1">
        <v>0</v>
      </c>
      <c r="S20" s="1" t="s">
        <v>6</v>
      </c>
      <c r="T20">
        <v>100</v>
      </c>
      <c r="U20" s="11" t="s">
        <v>771</v>
      </c>
      <c r="V20" s="7" t="s">
        <v>773</v>
      </c>
      <c r="W20" s="1" t="s">
        <v>662</v>
      </c>
      <c r="X20" s="1"/>
      <c r="Y20" s="1">
        <v>11000007</v>
      </c>
      <c r="Z20" s="1">
        <v>17</v>
      </c>
      <c r="AA20" s="27">
        <v>0</v>
      </c>
      <c r="AB20" s="25">
        <v>0</v>
      </c>
    </row>
    <row r="21" spans="1:28" ht="60">
      <c r="A21">
        <v>53000018</v>
      </c>
      <c r="B21" s="8" t="s">
        <v>20</v>
      </c>
      <c r="C21" s="1" t="s">
        <v>221</v>
      </c>
      <c r="D21" s="25" t="s">
        <v>674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1">
        <v>0</v>
      </c>
      <c r="Q21" s="38">
        <f t="shared" si="1"/>
        <v>2</v>
      </c>
      <c r="R21" s="1">
        <v>0</v>
      </c>
      <c r="S21" s="1" t="s">
        <v>6</v>
      </c>
      <c r="T21">
        <v>102</v>
      </c>
      <c r="U21" s="11" t="s">
        <v>706</v>
      </c>
      <c r="V21" s="7" t="s">
        <v>608</v>
      </c>
      <c r="W21" s="1" t="s">
        <v>21</v>
      </c>
      <c r="X21" s="1"/>
      <c r="Y21" s="1">
        <v>11000006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222</v>
      </c>
      <c r="D22" s="25" t="s">
        <v>677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38">
        <f t="shared" si="1"/>
        <v>3</v>
      </c>
      <c r="R22" s="1">
        <v>40</v>
      </c>
      <c r="S22" s="7" t="s">
        <v>638</v>
      </c>
      <c r="T22">
        <v>100</v>
      </c>
      <c r="U22" s="11" t="s">
        <v>654</v>
      </c>
      <c r="V22" s="7" t="s">
        <v>532</v>
      </c>
      <c r="W22" s="1" t="s">
        <v>23</v>
      </c>
      <c r="X22" s="1" t="s">
        <v>21</v>
      </c>
      <c r="Y22" s="1">
        <v>11000006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223</v>
      </c>
      <c r="D23" s="25" t="s">
        <v>677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</v>
      </c>
      <c r="Q23" s="38">
        <f t="shared" si="1"/>
        <v>-1</v>
      </c>
      <c r="R23" s="1">
        <v>60</v>
      </c>
      <c r="S23" s="7" t="s">
        <v>639</v>
      </c>
      <c r="T23">
        <v>100</v>
      </c>
      <c r="U23" s="11" t="s">
        <v>531</v>
      </c>
      <c r="V23" s="7" t="s">
        <v>529</v>
      </c>
      <c r="W23" s="1" t="s">
        <v>530</v>
      </c>
      <c r="X23" s="1" t="s">
        <v>530</v>
      </c>
      <c r="Y23" s="1">
        <v>11000007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224</v>
      </c>
      <c r="D24" s="25" t="s">
        <v>677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6</v>
      </c>
      <c r="Q24" s="38">
        <f t="shared" si="1"/>
        <v>6</v>
      </c>
      <c r="R24" s="1">
        <v>90</v>
      </c>
      <c r="S24" s="7" t="s">
        <v>640</v>
      </c>
      <c r="T24">
        <v>100</v>
      </c>
      <c r="U24" s="11" t="s">
        <v>533</v>
      </c>
      <c r="V24" s="7" t="s">
        <v>534</v>
      </c>
      <c r="W24" s="1" t="s">
        <v>26</v>
      </c>
      <c r="X24" s="1" t="s">
        <v>26</v>
      </c>
      <c r="Y24" s="1">
        <v>11000006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225</v>
      </c>
      <c r="D25" s="25" t="s">
        <v>560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38">
        <f t="shared" si="1"/>
        <v>7</v>
      </c>
      <c r="R25" s="1">
        <v>0</v>
      </c>
      <c r="S25" s="1" t="s">
        <v>28</v>
      </c>
      <c r="T25">
        <v>107</v>
      </c>
      <c r="U25" s="11" t="s">
        <v>830</v>
      </c>
      <c r="V25" s="7" t="s">
        <v>831</v>
      </c>
      <c r="W25" s="1" t="s">
        <v>29</v>
      </c>
      <c r="X25" s="1"/>
      <c r="Y25" s="1">
        <v>11000008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226</v>
      </c>
      <c r="D26" s="25" t="s">
        <v>503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1</v>
      </c>
      <c r="Q26" s="38">
        <f t="shared" si="1"/>
        <v>1</v>
      </c>
      <c r="R26" s="1">
        <v>0</v>
      </c>
      <c r="S26" s="1" t="s">
        <v>1</v>
      </c>
      <c r="T26">
        <v>100</v>
      </c>
      <c r="U26" s="11" t="s">
        <v>393</v>
      </c>
      <c r="V26" s="21" t="s">
        <v>391</v>
      </c>
      <c r="W26" s="1" t="s">
        <v>2</v>
      </c>
      <c r="X26" s="1"/>
      <c r="Y26" s="1"/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227</v>
      </c>
      <c r="D27" s="25" t="s">
        <v>502</v>
      </c>
      <c r="E27" s="1">
        <v>4</v>
      </c>
      <c r="F27">
        <v>202</v>
      </c>
      <c r="G27" s="1">
        <v>0</v>
      </c>
      <c r="H27" s="1">
        <f t="shared" si="0"/>
        <v>1</v>
      </c>
      <c r="I27" s="1">
        <v>4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0</v>
      </c>
      <c r="P27" s="1">
        <v>8</v>
      </c>
      <c r="Q27" s="38">
        <f t="shared" si="1"/>
        <v>-2</v>
      </c>
      <c r="R27" s="1">
        <v>0</v>
      </c>
      <c r="S27" s="1" t="s">
        <v>1</v>
      </c>
      <c r="T27">
        <v>90</v>
      </c>
      <c r="U27" s="11" t="s">
        <v>735</v>
      </c>
      <c r="V27" s="7" t="s">
        <v>392</v>
      </c>
      <c r="W27" s="1" t="s">
        <v>29</v>
      </c>
      <c r="X27" s="1"/>
      <c r="Y27" s="1">
        <v>11000003</v>
      </c>
      <c r="Z27" s="1">
        <v>24</v>
      </c>
      <c r="AA27" s="27">
        <v>0</v>
      </c>
      <c r="AB27" s="25">
        <v>0</v>
      </c>
    </row>
    <row r="28" spans="1:28" ht="60">
      <c r="A28">
        <v>53000025</v>
      </c>
      <c r="B28" s="8" t="s">
        <v>32</v>
      </c>
      <c r="C28" s="1" t="s">
        <v>228</v>
      </c>
      <c r="D28" s="25" t="s">
        <v>674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1">
        <v>0</v>
      </c>
      <c r="Q28" s="38">
        <f t="shared" si="1"/>
        <v>0</v>
      </c>
      <c r="R28" s="1">
        <v>10</v>
      </c>
      <c r="S28" s="1" t="s">
        <v>6</v>
      </c>
      <c r="T28">
        <v>100</v>
      </c>
      <c r="U28" s="11" t="s">
        <v>707</v>
      </c>
      <c r="V28" s="7" t="s">
        <v>519</v>
      </c>
      <c r="W28" s="1" t="s">
        <v>33</v>
      </c>
      <c r="X28" s="1"/>
      <c r="Y28" s="1">
        <v>11000006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229</v>
      </c>
      <c r="D29" s="25" t="s">
        <v>670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38">
        <f t="shared" si="1"/>
        <v>3</v>
      </c>
      <c r="R29" s="1">
        <v>10</v>
      </c>
      <c r="S29" s="1" t="s">
        <v>35</v>
      </c>
      <c r="T29">
        <v>100</v>
      </c>
      <c r="U29" s="11" t="s">
        <v>657</v>
      </c>
      <c r="V29" s="7" t="s">
        <v>516</v>
      </c>
      <c r="W29" s="1" t="s">
        <v>36</v>
      </c>
      <c r="X29" s="1"/>
      <c r="Y29" s="1">
        <v>11000009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230</v>
      </c>
      <c r="D30" s="25" t="s">
        <v>679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38">
        <f t="shared" si="1"/>
        <v>-4</v>
      </c>
      <c r="R30" s="1">
        <v>10</v>
      </c>
      <c r="S30" s="1" t="s">
        <v>38</v>
      </c>
      <c r="T30">
        <v>96</v>
      </c>
      <c r="U30" s="11" t="s">
        <v>521</v>
      </c>
      <c r="V30" s="7" t="s">
        <v>523</v>
      </c>
      <c r="W30" s="1" t="s">
        <v>39</v>
      </c>
      <c r="X30" s="1"/>
      <c r="Y30" s="1"/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231</v>
      </c>
      <c r="D31" s="25" t="s">
        <v>663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1">
        <v>0</v>
      </c>
      <c r="Q31" s="38">
        <f t="shared" si="1"/>
        <v>-4</v>
      </c>
      <c r="R31" s="1">
        <v>10</v>
      </c>
      <c r="S31" s="1" t="s">
        <v>38</v>
      </c>
      <c r="T31">
        <v>96</v>
      </c>
      <c r="U31" s="11" t="s">
        <v>522</v>
      </c>
      <c r="V31" s="7" t="s">
        <v>524</v>
      </c>
      <c r="W31" s="1" t="s">
        <v>41</v>
      </c>
      <c r="X31" s="1"/>
      <c r="Y31" s="1"/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232</v>
      </c>
      <c r="D32" s="25" t="s">
        <v>675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38">
        <f t="shared" si="1"/>
        <v>2</v>
      </c>
      <c r="R32" s="1">
        <v>10</v>
      </c>
      <c r="S32" s="1" t="s">
        <v>6</v>
      </c>
      <c r="T32">
        <v>100</v>
      </c>
      <c r="U32" s="11" t="s">
        <v>705</v>
      </c>
      <c r="V32" s="21" t="s">
        <v>343</v>
      </c>
      <c r="W32" s="1" t="s">
        <v>43</v>
      </c>
      <c r="X32" s="1"/>
      <c r="Y32" s="1"/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446</v>
      </c>
      <c r="C33" s="1" t="s">
        <v>447</v>
      </c>
      <c r="D33" s="25" t="s">
        <v>505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1">
        <v>0</v>
      </c>
      <c r="Q33" s="38">
        <f t="shared" si="1"/>
        <v>0</v>
      </c>
      <c r="R33" s="1">
        <v>12</v>
      </c>
      <c r="S33" s="1" t="s">
        <v>28</v>
      </c>
      <c r="T33">
        <v>100</v>
      </c>
      <c r="U33" s="11" t="s">
        <v>454</v>
      </c>
      <c r="V33" s="1" t="s">
        <v>504</v>
      </c>
      <c r="W33" s="1" t="s">
        <v>4</v>
      </c>
      <c r="X33" s="1"/>
      <c r="Y33" s="1">
        <v>11000006</v>
      </c>
      <c r="Z33" s="1">
        <v>30</v>
      </c>
      <c r="AA33" s="27">
        <v>0</v>
      </c>
      <c r="AB33" s="25">
        <v>0</v>
      </c>
    </row>
    <row r="34" spans="1:28" ht="24">
      <c r="A34">
        <v>53000031</v>
      </c>
      <c r="B34" s="8" t="s">
        <v>448</v>
      </c>
      <c r="C34" s="1" t="s">
        <v>449</v>
      </c>
      <c r="D34" s="25" t="s">
        <v>505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1">
        <v>0</v>
      </c>
      <c r="Q34" s="38">
        <f t="shared" si="1"/>
        <v>0</v>
      </c>
      <c r="R34" s="1">
        <v>12</v>
      </c>
      <c r="S34" s="1" t="s">
        <v>28</v>
      </c>
      <c r="T34">
        <v>100</v>
      </c>
      <c r="U34" s="11" t="s">
        <v>455</v>
      </c>
      <c r="V34" s="1" t="s">
        <v>450</v>
      </c>
      <c r="W34" s="1" t="s">
        <v>4</v>
      </c>
      <c r="X34" s="1"/>
      <c r="Y34" s="1">
        <v>11000004</v>
      </c>
      <c r="Z34" s="1">
        <v>31</v>
      </c>
      <c r="AA34" s="27">
        <v>0</v>
      </c>
      <c r="AB34" s="25">
        <v>0</v>
      </c>
    </row>
    <row r="35" spans="1:28" ht="84">
      <c r="A35">
        <v>53000032</v>
      </c>
      <c r="B35" s="8" t="s">
        <v>177</v>
      </c>
      <c r="C35" s="1" t="s">
        <v>298</v>
      </c>
      <c r="D35" s="25" t="s">
        <v>677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</v>
      </c>
      <c r="Q35" s="38">
        <f t="shared" si="1"/>
        <v>6</v>
      </c>
      <c r="R35" s="1">
        <v>10</v>
      </c>
      <c r="S35" s="7" t="s">
        <v>312</v>
      </c>
      <c r="T35">
        <v>100</v>
      </c>
      <c r="U35" s="11" t="s">
        <v>708</v>
      </c>
      <c r="V35" s="7" t="s">
        <v>417</v>
      </c>
      <c r="W35" s="1" t="s">
        <v>453</v>
      </c>
      <c r="X35" s="1" t="s">
        <v>453</v>
      </c>
      <c r="Y35" s="1">
        <v>11000009</v>
      </c>
      <c r="Z35" s="1">
        <v>32</v>
      </c>
      <c r="AA35" s="27">
        <v>0</v>
      </c>
      <c r="AB35" s="25">
        <v>0</v>
      </c>
    </row>
    <row r="36" spans="1:28" ht="60">
      <c r="A36">
        <v>53000033</v>
      </c>
      <c r="B36" s="9" t="s">
        <v>311</v>
      </c>
      <c r="C36" s="1" t="s">
        <v>299</v>
      </c>
      <c r="D36" s="25" t="s">
        <v>670</v>
      </c>
      <c r="E36" s="1">
        <v>4</v>
      </c>
      <c r="F36">
        <v>201</v>
      </c>
      <c r="G36" s="1">
        <v>5</v>
      </c>
      <c r="H36" s="1">
        <f t="shared" ref="H36:H67" si="2">IF(AND(Q36&gt;=13,Q36&lt;=16),5,IF(AND(Q36&gt;=9,Q36&lt;=12),4,IF(AND(Q36&gt;=5,Q36&lt;=8),3,IF(AND(Q36&gt;=1,Q36&lt;=4),2,IF(AND(Q36&gt;=-3,Q36&lt;=0),1,IF(AND(Q36&gt;=-5,Q36&lt;=-4),0,6))))))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38">
        <f t="shared" ref="Q36:Q67" si="3">T36-100+P36</f>
        <v>0</v>
      </c>
      <c r="R36" s="1">
        <v>12</v>
      </c>
      <c r="S36" s="1" t="s">
        <v>118</v>
      </c>
      <c r="T36">
        <v>100</v>
      </c>
      <c r="U36" s="11" t="s">
        <v>513</v>
      </c>
      <c r="V36" s="7" t="s">
        <v>353</v>
      </c>
      <c r="W36" s="1" t="s">
        <v>36</v>
      </c>
      <c r="X36" s="1" t="s">
        <v>36</v>
      </c>
      <c r="Y36" s="1">
        <v>11000007</v>
      </c>
      <c r="Z36" s="1">
        <v>33</v>
      </c>
      <c r="AA36" s="27">
        <v>0</v>
      </c>
      <c r="AB36" s="25">
        <v>0</v>
      </c>
    </row>
    <row r="37" spans="1:28" ht="60">
      <c r="A37">
        <v>53000034</v>
      </c>
      <c r="B37" s="8" t="s">
        <v>169</v>
      </c>
      <c r="C37" s="1" t="s">
        <v>293</v>
      </c>
      <c r="D37" s="25" t="s">
        <v>527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1">
        <v>0</v>
      </c>
      <c r="Q37" s="38">
        <f t="shared" si="3"/>
        <v>0</v>
      </c>
      <c r="R37" s="1">
        <v>0</v>
      </c>
      <c r="S37" s="1" t="s">
        <v>1</v>
      </c>
      <c r="T37">
        <v>100</v>
      </c>
      <c r="U37" s="11" t="s">
        <v>698</v>
      </c>
      <c r="V37" s="7" t="s">
        <v>357</v>
      </c>
      <c r="W37" s="1" t="s">
        <v>170</v>
      </c>
      <c r="X37" s="1"/>
      <c r="Y37" s="1">
        <v>11000004</v>
      </c>
      <c r="Z37" s="1">
        <v>34</v>
      </c>
      <c r="AA37" s="27">
        <v>0</v>
      </c>
      <c r="AB37" s="25">
        <v>0</v>
      </c>
    </row>
    <row r="38" spans="1:28" ht="84">
      <c r="A38">
        <v>53000035</v>
      </c>
      <c r="B38" s="8" t="s">
        <v>47</v>
      </c>
      <c r="C38" s="1" t="s">
        <v>233</v>
      </c>
      <c r="D38" s="25" t="s">
        <v>677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0</v>
      </c>
      <c r="P38" s="1">
        <v>1</v>
      </c>
      <c r="Q38" s="38">
        <f t="shared" si="3"/>
        <v>1</v>
      </c>
      <c r="R38" s="1">
        <v>15</v>
      </c>
      <c r="S38" s="1" t="s">
        <v>629</v>
      </c>
      <c r="T38">
        <v>100</v>
      </c>
      <c r="U38" s="11" t="s">
        <v>851</v>
      </c>
      <c r="V38" s="7" t="s">
        <v>630</v>
      </c>
      <c r="W38" s="1" t="s">
        <v>49</v>
      </c>
      <c r="X38" s="1" t="s">
        <v>49</v>
      </c>
      <c r="Y38" s="1">
        <v>11000007</v>
      </c>
      <c r="Z38" s="1">
        <v>35</v>
      </c>
      <c r="AA38" s="27">
        <v>0</v>
      </c>
      <c r="AB38" s="25">
        <v>0</v>
      </c>
    </row>
    <row r="39" spans="1:28" ht="48">
      <c r="A39">
        <v>53000036</v>
      </c>
      <c r="B39" s="8" t="s">
        <v>50</v>
      </c>
      <c r="C39" s="1" t="s">
        <v>234</v>
      </c>
      <c r="D39" s="25" t="s">
        <v>627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38">
        <f t="shared" si="3"/>
        <v>3</v>
      </c>
      <c r="R39" s="1">
        <v>12</v>
      </c>
      <c r="S39" s="1" t="s">
        <v>628</v>
      </c>
      <c r="T39">
        <v>100</v>
      </c>
      <c r="U39" s="11" t="s">
        <v>625</v>
      </c>
      <c r="V39" s="1" t="s">
        <v>626</v>
      </c>
      <c r="W39" s="1" t="s">
        <v>51</v>
      </c>
      <c r="X39" s="1"/>
      <c r="Y39" s="1">
        <v>11000003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235</v>
      </c>
      <c r="D40" s="25" t="s">
        <v>671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1">
        <v>0</v>
      </c>
      <c r="Q40" s="38">
        <f t="shared" si="3"/>
        <v>0</v>
      </c>
      <c r="R40" s="1">
        <v>12</v>
      </c>
      <c r="S40" s="1" t="s">
        <v>14</v>
      </c>
      <c r="T40">
        <v>100</v>
      </c>
      <c r="U40" s="11" t="s">
        <v>518</v>
      </c>
      <c r="V40" s="7" t="s">
        <v>520</v>
      </c>
      <c r="W40" s="1" t="s">
        <v>53</v>
      </c>
      <c r="X40" s="1"/>
      <c r="Y40" s="1"/>
      <c r="Z40" s="1">
        <v>37</v>
      </c>
      <c r="AA40" s="27">
        <v>0</v>
      </c>
      <c r="AB40" s="25">
        <v>0</v>
      </c>
    </row>
    <row r="41" spans="1:28" ht="60">
      <c r="A41">
        <v>53000038</v>
      </c>
      <c r="B41" s="8" t="s">
        <v>54</v>
      </c>
      <c r="C41" s="1" t="s">
        <v>236</v>
      </c>
      <c r="D41" s="25" t="s">
        <v>855</v>
      </c>
      <c r="E41" s="1">
        <v>2</v>
      </c>
      <c r="F41">
        <v>201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55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38">
        <f t="shared" si="3"/>
        <v>3</v>
      </c>
      <c r="R41" s="1">
        <v>12</v>
      </c>
      <c r="S41" s="1" t="s">
        <v>853</v>
      </c>
      <c r="T41">
        <v>100</v>
      </c>
      <c r="U41" s="11" t="s">
        <v>852</v>
      </c>
      <c r="V41" s="7" t="s">
        <v>854</v>
      </c>
      <c r="W41" s="1" t="s">
        <v>55</v>
      </c>
      <c r="X41" s="1" t="s">
        <v>55</v>
      </c>
      <c r="Y41" s="1">
        <v>11000002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441</v>
      </c>
      <c r="C42" s="1" t="s">
        <v>442</v>
      </c>
      <c r="D42" s="25" t="s">
        <v>508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0</v>
      </c>
      <c r="P42" s="1">
        <v>15</v>
      </c>
      <c r="Q42" s="38">
        <f t="shared" si="3"/>
        <v>0</v>
      </c>
      <c r="R42" s="1">
        <v>12</v>
      </c>
      <c r="S42" s="1" t="s">
        <v>28</v>
      </c>
      <c r="T42">
        <v>85</v>
      </c>
      <c r="U42" s="11" t="s">
        <v>517</v>
      </c>
      <c r="V42" s="1" t="s">
        <v>443</v>
      </c>
      <c r="W42" s="1" t="s">
        <v>4</v>
      </c>
      <c r="X42" s="1"/>
      <c r="Y42" s="1">
        <v>11000008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438</v>
      </c>
      <c r="C43" s="1" t="s">
        <v>237</v>
      </c>
      <c r="D43" s="25" t="s">
        <v>508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1">
        <v>0</v>
      </c>
      <c r="Q43" s="38">
        <f t="shared" si="3"/>
        <v>0</v>
      </c>
      <c r="R43" s="1">
        <v>12</v>
      </c>
      <c r="S43" s="1" t="s">
        <v>28</v>
      </c>
      <c r="T43">
        <v>100</v>
      </c>
      <c r="U43" s="11" t="s">
        <v>456</v>
      </c>
      <c r="V43" s="1" t="s">
        <v>444</v>
      </c>
      <c r="W43" s="1" t="s">
        <v>4</v>
      </c>
      <c r="X43" s="1"/>
      <c r="Y43" s="1">
        <v>11000006</v>
      </c>
      <c r="Z43" s="1">
        <v>40</v>
      </c>
      <c r="AA43" s="27">
        <v>0</v>
      </c>
      <c r="AB43" s="25">
        <v>0</v>
      </c>
    </row>
    <row r="44" spans="1:28" ht="36">
      <c r="A44">
        <v>53000041</v>
      </c>
      <c r="B44" s="8" t="s">
        <v>56</v>
      </c>
      <c r="C44" s="1" t="s">
        <v>238</v>
      </c>
      <c r="D44" s="25" t="s">
        <v>573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38">
        <f t="shared" si="3"/>
        <v>0</v>
      </c>
      <c r="R44" s="1">
        <v>12</v>
      </c>
      <c r="S44" s="1" t="s">
        <v>14</v>
      </c>
      <c r="T44">
        <v>100</v>
      </c>
      <c r="U44" s="11" t="s">
        <v>699</v>
      </c>
      <c r="V44" s="7" t="s">
        <v>574</v>
      </c>
      <c r="W44" s="1" t="s">
        <v>57</v>
      </c>
      <c r="X44" s="1"/>
      <c r="Y44" s="1"/>
      <c r="Z44" s="1">
        <v>41</v>
      </c>
      <c r="AA44" s="27">
        <v>0</v>
      </c>
      <c r="AB44" s="25">
        <v>0</v>
      </c>
    </row>
    <row r="45" spans="1:28" ht="96">
      <c r="A45">
        <v>53000042</v>
      </c>
      <c r="B45" s="8" t="s">
        <v>58</v>
      </c>
      <c r="C45" s="1" t="s">
        <v>239</v>
      </c>
      <c r="D45" s="25" t="s">
        <v>677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-3</v>
      </c>
      <c r="Q45" s="38">
        <f t="shared" si="3"/>
        <v>7</v>
      </c>
      <c r="R45" s="1">
        <v>15</v>
      </c>
      <c r="S45" s="7" t="s">
        <v>307</v>
      </c>
      <c r="T45">
        <v>110</v>
      </c>
      <c r="U45" s="11" t="s">
        <v>709</v>
      </c>
      <c r="V45" s="7" t="s">
        <v>605</v>
      </c>
      <c r="W45" s="1" t="s">
        <v>59</v>
      </c>
      <c r="X45" s="1" t="s">
        <v>59</v>
      </c>
      <c r="Y45" s="1">
        <v>11000010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240</v>
      </c>
      <c r="D46" s="25" t="s">
        <v>547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1">
        <v>0</v>
      </c>
      <c r="Q46" s="38">
        <f t="shared" si="3"/>
        <v>0</v>
      </c>
      <c r="R46" s="1">
        <v>0</v>
      </c>
      <c r="S46" s="1" t="s">
        <v>28</v>
      </c>
      <c r="T46">
        <v>100</v>
      </c>
      <c r="U46" s="11" t="s">
        <v>398</v>
      </c>
      <c r="V46" s="1" t="s">
        <v>546</v>
      </c>
      <c r="W46" s="1" t="s">
        <v>4</v>
      </c>
      <c r="X46" s="1"/>
      <c r="Y46" s="1">
        <v>11000008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439</v>
      </c>
      <c r="C47" s="1" t="s">
        <v>241</v>
      </c>
      <c r="D47" s="25" t="s">
        <v>507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0</v>
      </c>
      <c r="P47" s="1">
        <v>6</v>
      </c>
      <c r="Q47" s="38">
        <f t="shared" si="3"/>
        <v>1</v>
      </c>
      <c r="R47" s="1">
        <v>0</v>
      </c>
      <c r="S47" s="1" t="s">
        <v>28</v>
      </c>
      <c r="T47">
        <v>95</v>
      </c>
      <c r="U47" s="11" t="s">
        <v>457</v>
      </c>
      <c r="V47" s="1" t="s">
        <v>506</v>
      </c>
      <c r="W47" s="1" t="s">
        <v>4</v>
      </c>
      <c r="X47" s="1"/>
      <c r="Y47" s="1">
        <v>11000008</v>
      </c>
      <c r="Z47" s="1">
        <v>44</v>
      </c>
      <c r="AA47" s="27">
        <v>0</v>
      </c>
      <c r="AB47" s="25">
        <v>0</v>
      </c>
    </row>
    <row r="48" spans="1:28" ht="72">
      <c r="A48">
        <v>53000045</v>
      </c>
      <c r="B48" s="8" t="s">
        <v>61</v>
      </c>
      <c r="C48" s="1" t="s">
        <v>242</v>
      </c>
      <c r="D48" s="25" t="s">
        <v>525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1">
        <v>0</v>
      </c>
      <c r="Q48" s="38">
        <f t="shared" si="3"/>
        <v>0</v>
      </c>
      <c r="R48" s="1">
        <v>30</v>
      </c>
      <c r="S48" s="7" t="s">
        <v>641</v>
      </c>
      <c r="T48">
        <v>100</v>
      </c>
      <c r="U48" s="11" t="s">
        <v>700</v>
      </c>
      <c r="V48" s="1" t="s">
        <v>857</v>
      </c>
      <c r="W48" s="1" t="s">
        <v>322</v>
      </c>
      <c r="X48" s="1"/>
      <c r="Y48" s="1">
        <v>11000005</v>
      </c>
      <c r="Z48" s="1">
        <v>45</v>
      </c>
      <c r="AA48" s="27">
        <v>0</v>
      </c>
      <c r="AB48" s="25">
        <v>0</v>
      </c>
    </row>
    <row r="49" spans="1:28" ht="60">
      <c r="A49">
        <v>53000046</v>
      </c>
      <c r="B49" s="8" t="s">
        <v>62</v>
      </c>
      <c r="C49" s="1" t="s">
        <v>243</v>
      </c>
      <c r="D49" s="25" t="s">
        <v>677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</v>
      </c>
      <c r="Q49" s="38">
        <f t="shared" si="3"/>
        <v>6</v>
      </c>
      <c r="R49" s="1">
        <v>0</v>
      </c>
      <c r="S49" s="1" t="s">
        <v>48</v>
      </c>
      <c r="T49">
        <v>100</v>
      </c>
      <c r="U49" s="11" t="s">
        <v>710</v>
      </c>
      <c r="V49" s="7" t="s">
        <v>599</v>
      </c>
      <c r="W49" s="1" t="s">
        <v>63</v>
      </c>
      <c r="X49" s="1"/>
      <c r="Y49" s="1">
        <v>11000008</v>
      </c>
      <c r="Z49" s="1">
        <v>46</v>
      </c>
      <c r="AA49" s="27">
        <v>0</v>
      </c>
      <c r="AB49" s="25">
        <v>0</v>
      </c>
    </row>
    <row r="50" spans="1:28" ht="72">
      <c r="A50">
        <v>53000047</v>
      </c>
      <c r="B50" s="8" t="s">
        <v>64</v>
      </c>
      <c r="C50" s="1" t="s">
        <v>244</v>
      </c>
      <c r="D50" s="25" t="s">
        <v>677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38">
        <f t="shared" si="3"/>
        <v>3</v>
      </c>
      <c r="R50" s="1">
        <v>20</v>
      </c>
      <c r="S50" s="7" t="s">
        <v>307</v>
      </c>
      <c r="T50">
        <v>100</v>
      </c>
      <c r="U50" s="11" t="s">
        <v>711</v>
      </c>
      <c r="V50" s="7" t="s">
        <v>631</v>
      </c>
      <c r="W50" s="1" t="s">
        <v>65</v>
      </c>
      <c r="X50" s="1" t="s">
        <v>65</v>
      </c>
      <c r="Y50" s="1">
        <v>11000006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245</v>
      </c>
      <c r="D51" s="25" t="s">
        <v>675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</v>
      </c>
      <c r="Q51" s="38">
        <f t="shared" si="3"/>
        <v>5</v>
      </c>
      <c r="R51" s="1">
        <v>0</v>
      </c>
      <c r="S51" s="1" t="s">
        <v>645</v>
      </c>
      <c r="T51">
        <v>100</v>
      </c>
      <c r="U51" s="11" t="s">
        <v>705</v>
      </c>
      <c r="V51" s="1" t="s">
        <v>613</v>
      </c>
      <c r="W51" s="1" t="s">
        <v>21</v>
      </c>
      <c r="X51" s="1"/>
      <c r="Y51" s="1">
        <v>11000006</v>
      </c>
      <c r="Z51" s="1">
        <v>48</v>
      </c>
      <c r="AA51" s="27">
        <v>0</v>
      </c>
      <c r="AB51" s="25">
        <v>0</v>
      </c>
    </row>
    <row r="52" spans="1:28" ht="84">
      <c r="A52">
        <v>53000049</v>
      </c>
      <c r="B52" s="8" t="s">
        <v>67</v>
      </c>
      <c r="C52" s="1" t="s">
        <v>246</v>
      </c>
      <c r="D52" s="25" t="s">
        <v>677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-1</v>
      </c>
      <c r="Q52" s="38">
        <f t="shared" si="3"/>
        <v>4</v>
      </c>
      <c r="R52" s="1">
        <v>15</v>
      </c>
      <c r="S52" s="7" t="s">
        <v>307</v>
      </c>
      <c r="T52">
        <v>105</v>
      </c>
      <c r="U52" s="11" t="s">
        <v>712</v>
      </c>
      <c r="V52" s="7" t="s">
        <v>610</v>
      </c>
      <c r="W52" s="1" t="s">
        <v>68</v>
      </c>
      <c r="X52" s="1" t="s">
        <v>68</v>
      </c>
      <c r="Y52" s="1">
        <v>11000004</v>
      </c>
      <c r="Z52" s="1">
        <v>49</v>
      </c>
      <c r="AA52" s="27">
        <v>0</v>
      </c>
      <c r="AB52" s="25">
        <v>0</v>
      </c>
    </row>
    <row r="53" spans="1:28" ht="72">
      <c r="A53">
        <v>53000050</v>
      </c>
      <c r="B53" s="8" t="s">
        <v>69</v>
      </c>
      <c r="C53" s="1" t="s">
        <v>247</v>
      </c>
      <c r="D53" s="25" t="s">
        <v>677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</v>
      </c>
      <c r="Q53" s="38">
        <f t="shared" si="3"/>
        <v>5</v>
      </c>
      <c r="R53" s="1">
        <v>0</v>
      </c>
      <c r="S53" s="7" t="s">
        <v>395</v>
      </c>
      <c r="T53">
        <v>95</v>
      </c>
      <c r="U53" s="11" t="s">
        <v>713</v>
      </c>
      <c r="V53" s="7" t="s">
        <v>598</v>
      </c>
      <c r="W53" s="1" t="s">
        <v>70</v>
      </c>
      <c r="X53" s="1"/>
      <c r="Y53" s="1">
        <v>11000001</v>
      </c>
      <c r="Z53" s="1">
        <v>50</v>
      </c>
      <c r="AA53" s="27">
        <v>0</v>
      </c>
      <c r="AB53" s="25">
        <v>0</v>
      </c>
    </row>
    <row r="54" spans="1:28" ht="96">
      <c r="A54">
        <v>53000051</v>
      </c>
      <c r="B54" s="8" t="s">
        <v>71</v>
      </c>
      <c r="C54" s="1" t="s">
        <v>248</v>
      </c>
      <c r="D54" s="25" t="s">
        <v>678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5</v>
      </c>
      <c r="Q54" s="38">
        <f t="shared" si="3"/>
        <v>5</v>
      </c>
      <c r="R54" s="1">
        <v>12</v>
      </c>
      <c r="S54" s="7" t="s">
        <v>307</v>
      </c>
      <c r="T54">
        <v>100</v>
      </c>
      <c r="U54" s="11" t="s">
        <v>714</v>
      </c>
      <c r="V54" s="1" t="s">
        <v>611</v>
      </c>
      <c r="W54" s="1" t="s">
        <v>72</v>
      </c>
      <c r="X54" s="1" t="s">
        <v>72</v>
      </c>
      <c r="Y54" s="1">
        <v>11000006</v>
      </c>
      <c r="Z54" s="1">
        <v>51</v>
      </c>
      <c r="AA54" s="27">
        <v>0</v>
      </c>
      <c r="AB54" s="25">
        <v>0</v>
      </c>
    </row>
    <row r="55" spans="1:28" ht="36">
      <c r="A55">
        <v>53000052</v>
      </c>
      <c r="B55" s="8" t="s">
        <v>621</v>
      </c>
      <c r="C55" s="1" t="s">
        <v>622</v>
      </c>
      <c r="D55" s="25" t="s">
        <v>677</v>
      </c>
      <c r="E55" s="1">
        <v>1</v>
      </c>
      <c r="F55">
        <v>201</v>
      </c>
      <c r="G55" s="1">
        <v>4</v>
      </c>
      <c r="H55" s="1">
        <f t="shared" si="2"/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70</v>
      </c>
      <c r="O55" s="1">
        <v>0</v>
      </c>
      <c r="P55" s="1">
        <v>7</v>
      </c>
      <c r="Q55" s="38">
        <f t="shared" si="3"/>
        <v>2</v>
      </c>
      <c r="R55" s="1">
        <v>0</v>
      </c>
      <c r="S55" s="1" t="s">
        <v>856</v>
      </c>
      <c r="T55">
        <v>95</v>
      </c>
      <c r="U55" s="11" t="s">
        <v>867</v>
      </c>
      <c r="V55" s="7" t="s">
        <v>858</v>
      </c>
      <c r="W55" s="1" t="s">
        <v>624</v>
      </c>
      <c r="X55" s="1"/>
      <c r="Y55" s="1">
        <v>11000002</v>
      </c>
      <c r="Z55" s="1">
        <v>52</v>
      </c>
      <c r="AA55" s="27">
        <v>0</v>
      </c>
      <c r="AB55" s="25">
        <v>0</v>
      </c>
    </row>
    <row r="56" spans="1:28" ht="72">
      <c r="A56">
        <v>53000053</v>
      </c>
      <c r="B56" s="8" t="s">
        <v>73</v>
      </c>
      <c r="C56" s="1" t="s">
        <v>249</v>
      </c>
      <c r="D56" s="25" t="s">
        <v>677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38">
        <f t="shared" si="3"/>
        <v>1</v>
      </c>
      <c r="R56" s="1">
        <v>20</v>
      </c>
      <c r="S56" s="1" t="s">
        <v>614</v>
      </c>
      <c r="T56">
        <v>100</v>
      </c>
      <c r="U56" s="11" t="s">
        <v>711</v>
      </c>
      <c r="V56" s="7" t="s">
        <v>615</v>
      </c>
      <c r="W56" s="1" t="s">
        <v>74</v>
      </c>
      <c r="X56" s="1"/>
      <c r="Y56" s="1">
        <v>11000008</v>
      </c>
      <c r="Z56" s="1">
        <v>53</v>
      </c>
      <c r="AA56" s="27">
        <v>0</v>
      </c>
      <c r="AB56" s="25">
        <v>0</v>
      </c>
    </row>
    <row r="57" spans="1:28" ht="48">
      <c r="A57">
        <v>53000054</v>
      </c>
      <c r="B57" s="8" t="s">
        <v>75</v>
      </c>
      <c r="C57" s="1" t="s">
        <v>197</v>
      </c>
      <c r="D57" s="25" t="s">
        <v>675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38">
        <f t="shared" si="3"/>
        <v>2</v>
      </c>
      <c r="R57" s="1">
        <v>0</v>
      </c>
      <c r="S57" s="1" t="s">
        <v>6</v>
      </c>
      <c r="T57">
        <v>100</v>
      </c>
      <c r="U57" s="11" t="s">
        <v>715</v>
      </c>
      <c r="V57" s="7" t="s">
        <v>612</v>
      </c>
      <c r="W57" s="1" t="s">
        <v>76</v>
      </c>
      <c r="X57" s="1"/>
      <c r="Y57" s="1">
        <v>11000010</v>
      </c>
      <c r="Z57" s="1">
        <v>54</v>
      </c>
      <c r="AA57" s="27">
        <v>0</v>
      </c>
      <c r="AB57" s="25">
        <v>0</v>
      </c>
    </row>
    <row r="58" spans="1:28" ht="36">
      <c r="A58">
        <v>53000055</v>
      </c>
      <c r="B58" s="8" t="s">
        <v>77</v>
      </c>
      <c r="C58" s="1" t="s">
        <v>250</v>
      </c>
      <c r="D58" s="25" t="s">
        <v>635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5</v>
      </c>
      <c r="Q58" s="38">
        <f t="shared" si="3"/>
        <v>5</v>
      </c>
      <c r="R58" s="1">
        <v>0</v>
      </c>
      <c r="S58" s="1" t="s">
        <v>1</v>
      </c>
      <c r="T58">
        <v>100</v>
      </c>
      <c r="U58" s="11" t="s">
        <v>693</v>
      </c>
      <c r="V58" s="1" t="s">
        <v>548</v>
      </c>
      <c r="W58" s="1" t="s">
        <v>2</v>
      </c>
      <c r="X58" s="1"/>
      <c r="Y58" s="1">
        <v>11000007</v>
      </c>
      <c r="Z58" s="1">
        <v>55</v>
      </c>
      <c r="AA58" s="27">
        <v>0</v>
      </c>
      <c r="AB58" s="25">
        <v>0</v>
      </c>
    </row>
    <row r="59" spans="1:28" ht="48">
      <c r="A59">
        <v>53000056</v>
      </c>
      <c r="B59" s="8" t="s">
        <v>78</v>
      </c>
      <c r="C59" s="1" t="s">
        <v>251</v>
      </c>
      <c r="D59" s="25" t="s">
        <v>544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1">
        <v>0</v>
      </c>
      <c r="Q59" s="38">
        <f t="shared" si="3"/>
        <v>0</v>
      </c>
      <c r="R59" s="1">
        <v>0</v>
      </c>
      <c r="S59" s="1" t="s">
        <v>28</v>
      </c>
      <c r="T59">
        <v>100</v>
      </c>
      <c r="U59" s="11" t="s">
        <v>399</v>
      </c>
      <c r="V59" s="1" t="s">
        <v>559</v>
      </c>
      <c r="W59" s="1" t="s">
        <v>79</v>
      </c>
      <c r="X59" s="1"/>
      <c r="Y59" s="1">
        <v>11000009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301</v>
      </c>
      <c r="D60" s="25" t="s">
        <v>541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2</v>
      </c>
      <c r="Q60" s="38">
        <f t="shared" si="3"/>
        <v>2</v>
      </c>
      <c r="R60" s="1">
        <v>100</v>
      </c>
      <c r="S60" s="1" t="s">
        <v>402</v>
      </c>
      <c r="T60">
        <v>100</v>
      </c>
      <c r="U60" s="11" t="s">
        <v>542</v>
      </c>
      <c r="V60" s="1" t="s">
        <v>543</v>
      </c>
      <c r="W60" s="1" t="s">
        <v>540</v>
      </c>
      <c r="X60" s="1"/>
      <c r="Y60" s="1">
        <v>11000009</v>
      </c>
      <c r="Z60" s="1">
        <v>57</v>
      </c>
      <c r="AA60" s="27">
        <v>0</v>
      </c>
      <c r="AB60" s="25">
        <v>0</v>
      </c>
    </row>
    <row r="61" spans="1:28" ht="36">
      <c r="A61">
        <v>53000058</v>
      </c>
      <c r="B61" s="8" t="s">
        <v>620</v>
      </c>
      <c r="C61" s="1" t="s">
        <v>623</v>
      </c>
      <c r="D61" s="25" t="s">
        <v>414</v>
      </c>
      <c r="E61" s="1">
        <v>3</v>
      </c>
      <c r="F61">
        <v>200</v>
      </c>
      <c r="G61" s="1">
        <v>0</v>
      </c>
      <c r="H61" s="1">
        <f t="shared" si="2"/>
        <v>1</v>
      </c>
      <c r="I61" s="1">
        <v>3</v>
      </c>
      <c r="J61" s="1">
        <v>0</v>
      </c>
      <c r="K61" s="1">
        <v>80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8">
        <f t="shared" si="3"/>
        <v>0</v>
      </c>
      <c r="R61" s="1">
        <v>0</v>
      </c>
      <c r="S61" s="1" t="s">
        <v>847</v>
      </c>
      <c r="T61">
        <v>100</v>
      </c>
      <c r="U61" s="11" t="s">
        <v>866</v>
      </c>
      <c r="V61" s="7" t="s">
        <v>869</v>
      </c>
      <c r="W61" s="1" t="s">
        <v>15</v>
      </c>
      <c r="X61" s="1"/>
      <c r="Y61" s="1">
        <v>11000002</v>
      </c>
      <c r="Z61" s="1">
        <v>58</v>
      </c>
      <c r="AA61" s="27">
        <v>0</v>
      </c>
      <c r="AB61" s="25">
        <v>0</v>
      </c>
    </row>
    <row r="62" spans="1:28" ht="24">
      <c r="A62">
        <v>53000059</v>
      </c>
      <c r="B62" s="8" t="s">
        <v>82</v>
      </c>
      <c r="C62" s="1" t="s">
        <v>252</v>
      </c>
      <c r="D62" s="25" t="s">
        <v>664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80</v>
      </c>
      <c r="P62" s="1">
        <v>3</v>
      </c>
      <c r="Q62" s="38">
        <f t="shared" si="3"/>
        <v>3</v>
      </c>
      <c r="R62" s="1">
        <v>0</v>
      </c>
      <c r="S62" s="7" t="s">
        <v>305</v>
      </c>
      <c r="T62">
        <v>100</v>
      </c>
      <c r="U62" s="11" t="s">
        <v>766</v>
      </c>
      <c r="V62" s="7" t="s">
        <v>763</v>
      </c>
      <c r="W62" s="1" t="s">
        <v>83</v>
      </c>
      <c r="X62" s="1"/>
      <c r="Y62" s="1">
        <v>11000005</v>
      </c>
      <c r="Z62" s="1">
        <v>59</v>
      </c>
      <c r="AA62" s="27">
        <v>0</v>
      </c>
      <c r="AB62" s="25">
        <v>0</v>
      </c>
    </row>
    <row r="63" spans="1:28" ht="60">
      <c r="A63">
        <v>53000060</v>
      </c>
      <c r="B63" s="8" t="s">
        <v>84</v>
      </c>
      <c r="C63" s="1" t="s">
        <v>253</v>
      </c>
      <c r="D63" s="25" t="s">
        <v>664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0</v>
      </c>
      <c r="P63" s="1">
        <v>-3</v>
      </c>
      <c r="Q63" s="38">
        <f t="shared" si="3"/>
        <v>-3</v>
      </c>
      <c r="R63" s="1">
        <v>0</v>
      </c>
      <c r="S63" s="1" t="s">
        <v>14</v>
      </c>
      <c r="T63">
        <v>100</v>
      </c>
      <c r="U63" s="11" t="s">
        <v>701</v>
      </c>
      <c r="V63" s="1" t="s">
        <v>394</v>
      </c>
      <c r="W63" s="1" t="s">
        <v>83</v>
      </c>
      <c r="X63" s="1"/>
      <c r="Y63" s="1">
        <v>11000007</v>
      </c>
      <c r="Z63" s="1">
        <v>60</v>
      </c>
      <c r="AA63" s="27">
        <v>0</v>
      </c>
      <c r="AB63" s="25">
        <v>0</v>
      </c>
    </row>
    <row r="64" spans="1:28" ht="60">
      <c r="A64">
        <v>53000061</v>
      </c>
      <c r="B64" s="8" t="s">
        <v>85</v>
      </c>
      <c r="C64" s="1" t="s">
        <v>254</v>
      </c>
      <c r="D64" s="25" t="s">
        <v>670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0</v>
      </c>
      <c r="P64" s="1">
        <v>6</v>
      </c>
      <c r="Q64" s="38">
        <f t="shared" si="3"/>
        <v>6</v>
      </c>
      <c r="R64" s="1">
        <v>0</v>
      </c>
      <c r="S64" s="1" t="s">
        <v>86</v>
      </c>
      <c r="T64">
        <v>100</v>
      </c>
      <c r="U64" s="11" t="s">
        <v>587</v>
      </c>
      <c r="V64" s="7" t="s">
        <v>354</v>
      </c>
      <c r="W64" s="1" t="s">
        <v>15</v>
      </c>
      <c r="X64" s="1"/>
      <c r="Y64" s="1">
        <v>11000007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255</v>
      </c>
      <c r="D65" s="25" t="s">
        <v>664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0</v>
      </c>
      <c r="P65" s="1">
        <v>-3</v>
      </c>
      <c r="Q65" s="38">
        <f t="shared" si="3"/>
        <v>-3</v>
      </c>
      <c r="R65" s="1">
        <v>0</v>
      </c>
      <c r="S65" s="1" t="s">
        <v>6</v>
      </c>
      <c r="T65">
        <v>100</v>
      </c>
      <c r="U65" s="11" t="s">
        <v>510</v>
      </c>
      <c r="V65" s="7" t="s">
        <v>337</v>
      </c>
      <c r="W65" s="1" t="s">
        <v>88</v>
      </c>
      <c r="X65" s="1"/>
      <c r="Y65" s="1">
        <v>11000003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256</v>
      </c>
      <c r="D66" s="25" t="s">
        <v>549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0</v>
      </c>
      <c r="P66" s="1">
        <v>-1</v>
      </c>
      <c r="Q66" s="38">
        <f t="shared" si="3"/>
        <v>-1</v>
      </c>
      <c r="R66" s="1">
        <v>0</v>
      </c>
      <c r="S66" s="1" t="s">
        <v>1</v>
      </c>
      <c r="T66">
        <v>100</v>
      </c>
      <c r="U66" s="11" t="s">
        <v>396</v>
      </c>
      <c r="V66" s="7" t="s">
        <v>550</v>
      </c>
      <c r="W66" s="1" t="s">
        <v>90</v>
      </c>
      <c r="X66" s="1"/>
      <c r="Y66" s="1">
        <v>11000001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257</v>
      </c>
      <c r="D67" s="25" t="s">
        <v>547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2</v>
      </c>
      <c r="Q67" s="38">
        <f t="shared" si="3"/>
        <v>2</v>
      </c>
      <c r="R67" s="1">
        <v>0</v>
      </c>
      <c r="S67" s="1" t="s">
        <v>1</v>
      </c>
      <c r="T67">
        <v>100</v>
      </c>
      <c r="U67" s="11" t="s">
        <v>552</v>
      </c>
      <c r="V67" s="1" t="s">
        <v>551</v>
      </c>
      <c r="W67" s="1" t="s">
        <v>92</v>
      </c>
      <c r="X67" s="1"/>
      <c r="Y67" s="1">
        <v>11000006</v>
      </c>
      <c r="Z67" s="1">
        <v>64</v>
      </c>
      <c r="AA67" s="27">
        <v>0</v>
      </c>
      <c r="AB67" s="25">
        <v>0</v>
      </c>
    </row>
    <row r="68" spans="1:28" ht="60">
      <c r="A68">
        <v>53000065</v>
      </c>
      <c r="B68" s="9" t="s">
        <v>198</v>
      </c>
      <c r="C68" s="1" t="s">
        <v>199</v>
      </c>
      <c r="D68" s="25" t="s">
        <v>677</v>
      </c>
      <c r="E68" s="1">
        <v>6</v>
      </c>
      <c r="F68">
        <v>201</v>
      </c>
      <c r="G68" s="1">
        <v>5</v>
      </c>
      <c r="H68" s="1">
        <f t="shared" ref="H68:H99" si="4">IF(AND(Q68&gt;=13,Q68&lt;=16),5,IF(AND(Q68&gt;=9,Q68&lt;=12),4,IF(AND(Q68&gt;=5,Q68&lt;=8),3,IF(AND(Q68&gt;=1,Q68&lt;=4),2,IF(AND(Q68&gt;=-3,Q68&lt;=0),1,IF(AND(Q68&gt;=-5,Q68&lt;=-4),0,6))))))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9</v>
      </c>
      <c r="Q68" s="38">
        <f t="shared" ref="Q68:Q99" si="5">T68-100+P68</f>
        <v>9</v>
      </c>
      <c r="R68" s="1">
        <v>0</v>
      </c>
      <c r="S68" s="1" t="s">
        <v>48</v>
      </c>
      <c r="T68">
        <v>100</v>
      </c>
      <c r="U68" s="11" t="s">
        <v>716</v>
      </c>
      <c r="V68" s="1" t="s">
        <v>404</v>
      </c>
      <c r="W68" s="1" t="s">
        <v>93</v>
      </c>
      <c r="X68" s="1"/>
      <c r="Y68" s="1">
        <v>11000007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258</v>
      </c>
      <c r="D69" s="25" t="s">
        <v>511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0</v>
      </c>
      <c r="P69" s="1">
        <v>15</v>
      </c>
      <c r="Q69" s="38">
        <f t="shared" si="5"/>
        <v>0</v>
      </c>
      <c r="R69" s="1">
        <v>12</v>
      </c>
      <c r="S69" s="1" t="s">
        <v>28</v>
      </c>
      <c r="T69">
        <v>85</v>
      </c>
      <c r="U69" s="11" t="s">
        <v>509</v>
      </c>
      <c r="V69" s="1" t="s">
        <v>445</v>
      </c>
      <c r="W69" s="1" t="s">
        <v>4</v>
      </c>
      <c r="X69" s="1"/>
      <c r="Y69" s="1">
        <v>11000008</v>
      </c>
      <c r="Z69" s="1">
        <v>66</v>
      </c>
      <c r="AA69" s="27">
        <v>0</v>
      </c>
      <c r="AB69" s="25">
        <v>0</v>
      </c>
    </row>
    <row r="70" spans="1:28" ht="36">
      <c r="A70">
        <v>53000067</v>
      </c>
      <c r="B70" s="9" t="s">
        <v>200</v>
      </c>
      <c r="C70" s="1" t="s">
        <v>259</v>
      </c>
      <c r="D70" s="25" t="s">
        <v>674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38">
        <f t="shared" si="5"/>
        <v>1</v>
      </c>
      <c r="R70" s="1">
        <v>0</v>
      </c>
      <c r="S70" s="1" t="s">
        <v>6</v>
      </c>
      <c r="T70">
        <v>100</v>
      </c>
      <c r="U70" s="11" t="s">
        <v>717</v>
      </c>
      <c r="V70" s="7" t="s">
        <v>646</v>
      </c>
      <c r="W70" s="1" t="s">
        <v>95</v>
      </c>
      <c r="X70" s="1"/>
      <c r="Y70" s="1">
        <v>11000007</v>
      </c>
      <c r="Z70" s="1">
        <v>67</v>
      </c>
      <c r="AA70" s="27">
        <v>0</v>
      </c>
      <c r="AB70" s="25">
        <v>0</v>
      </c>
    </row>
    <row r="71" spans="1:28" ht="72">
      <c r="A71">
        <v>53000068</v>
      </c>
      <c r="B71" s="8" t="s">
        <v>96</v>
      </c>
      <c r="C71" s="1" t="s">
        <v>260</v>
      </c>
      <c r="D71" s="25" t="s">
        <v>678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38">
        <f t="shared" si="5"/>
        <v>0</v>
      </c>
      <c r="R71" s="1">
        <v>40</v>
      </c>
      <c r="S71" s="7" t="s">
        <v>308</v>
      </c>
      <c r="T71">
        <v>100</v>
      </c>
      <c r="U71" s="11" t="s">
        <v>561</v>
      </c>
      <c r="V71" s="7" t="s">
        <v>562</v>
      </c>
      <c r="W71" s="1" t="s">
        <v>97</v>
      </c>
      <c r="X71" s="1" t="s">
        <v>97</v>
      </c>
      <c r="Y71" s="1">
        <v>11000003</v>
      </c>
      <c r="Z71" s="1">
        <v>68</v>
      </c>
      <c r="AA71" s="27">
        <v>0</v>
      </c>
      <c r="AB71" s="25">
        <v>0</v>
      </c>
    </row>
    <row r="72" spans="1:28" ht="48">
      <c r="A72">
        <v>53000069</v>
      </c>
      <c r="B72" s="8" t="s">
        <v>98</v>
      </c>
      <c r="C72" s="1" t="s">
        <v>202</v>
      </c>
      <c r="D72" s="25" t="s">
        <v>664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30</v>
      </c>
      <c r="N72" s="1">
        <v>0</v>
      </c>
      <c r="O72" s="1">
        <v>50</v>
      </c>
      <c r="P72" s="1">
        <v>3</v>
      </c>
      <c r="Q72" s="38">
        <f t="shared" si="5"/>
        <v>3</v>
      </c>
      <c r="R72" s="1">
        <v>0</v>
      </c>
      <c r="S72" s="1" t="s">
        <v>6</v>
      </c>
      <c r="T72">
        <v>100</v>
      </c>
      <c r="U72" s="11" t="s">
        <v>764</v>
      </c>
      <c r="V72" s="7" t="s">
        <v>762</v>
      </c>
      <c r="W72" s="1" t="s">
        <v>736</v>
      </c>
      <c r="X72" s="1"/>
      <c r="Y72" s="1">
        <v>11000009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204</v>
      </c>
      <c r="D73" s="25" t="s">
        <v>664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1">
        <v>0</v>
      </c>
      <c r="Q73" s="38">
        <f t="shared" si="5"/>
        <v>0</v>
      </c>
      <c r="R73" s="1">
        <v>0</v>
      </c>
      <c r="S73" s="1" t="s">
        <v>6</v>
      </c>
      <c r="T73">
        <v>100</v>
      </c>
      <c r="U73" s="11" t="s">
        <v>846</v>
      </c>
      <c r="V73" s="7" t="s">
        <v>563</v>
      </c>
      <c r="W73" s="1" t="s">
        <v>101</v>
      </c>
      <c r="X73" s="1"/>
      <c r="Y73" s="1">
        <v>11000007</v>
      </c>
      <c r="Z73" s="1">
        <v>70</v>
      </c>
      <c r="AA73" s="27">
        <v>0</v>
      </c>
      <c r="AB73" s="25">
        <v>0</v>
      </c>
    </row>
    <row r="74" spans="1:28" ht="96">
      <c r="A74">
        <v>53000071</v>
      </c>
      <c r="B74" s="8" t="s">
        <v>102</v>
      </c>
      <c r="C74" s="1" t="s">
        <v>201</v>
      </c>
      <c r="D74" s="25" t="s">
        <v>680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0</v>
      </c>
      <c r="P74" s="1">
        <v>2</v>
      </c>
      <c r="Q74" s="38">
        <f t="shared" si="5"/>
        <v>5</v>
      </c>
      <c r="R74" s="1">
        <v>12</v>
      </c>
      <c r="S74" s="7" t="s">
        <v>307</v>
      </c>
      <c r="T74">
        <v>103</v>
      </c>
      <c r="U74" s="11" t="s">
        <v>580</v>
      </c>
      <c r="V74" s="7" t="s">
        <v>579</v>
      </c>
      <c r="W74" s="1" t="s">
        <v>103</v>
      </c>
      <c r="X74" s="1" t="s">
        <v>103</v>
      </c>
      <c r="Y74" s="1">
        <v>11000007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261</v>
      </c>
      <c r="D75" s="25" t="s">
        <v>664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0</v>
      </c>
      <c r="P75" s="1">
        <v>2</v>
      </c>
      <c r="Q75" s="38">
        <f t="shared" si="5"/>
        <v>4</v>
      </c>
      <c r="R75" s="1">
        <v>0</v>
      </c>
      <c r="S75" s="1" t="s">
        <v>6</v>
      </c>
      <c r="T75">
        <v>102</v>
      </c>
      <c r="U75" s="11" t="s">
        <v>582</v>
      </c>
      <c r="V75" s="1" t="s">
        <v>578</v>
      </c>
      <c r="W75" s="1" t="s">
        <v>105</v>
      </c>
      <c r="X75" s="1"/>
      <c r="Y75" s="1">
        <v>11000008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262</v>
      </c>
      <c r="D76" s="25" t="s">
        <v>681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3</v>
      </c>
      <c r="Q76" s="38">
        <f t="shared" si="5"/>
        <v>3</v>
      </c>
      <c r="R76" s="1">
        <v>0</v>
      </c>
      <c r="S76" s="1" t="s">
        <v>48</v>
      </c>
      <c r="T76">
        <v>100</v>
      </c>
      <c r="U76" s="11" t="s">
        <v>460</v>
      </c>
      <c r="V76" s="7" t="s">
        <v>512</v>
      </c>
      <c r="W76" s="1" t="s">
        <v>107</v>
      </c>
      <c r="X76" s="1"/>
      <c r="Y76" s="1">
        <v>11000008</v>
      </c>
      <c r="Z76" s="1">
        <v>73</v>
      </c>
      <c r="AA76" s="27">
        <v>0</v>
      </c>
      <c r="AB76" s="25">
        <v>0</v>
      </c>
    </row>
    <row r="77" spans="1:28" ht="48">
      <c r="A77">
        <v>53000074</v>
      </c>
      <c r="B77" s="8" t="s">
        <v>108</v>
      </c>
      <c r="C77" s="7" t="s">
        <v>300</v>
      </c>
      <c r="D77" s="25" t="s">
        <v>682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1">
        <v>0</v>
      </c>
      <c r="Q77" s="38">
        <f t="shared" si="5"/>
        <v>3</v>
      </c>
      <c r="R77" s="1">
        <v>100</v>
      </c>
      <c r="S77" s="1" t="s">
        <v>6</v>
      </c>
      <c r="T77">
        <v>103</v>
      </c>
      <c r="U77" s="11" t="s">
        <v>594</v>
      </c>
      <c r="V77" s="7" t="s">
        <v>595</v>
      </c>
      <c r="W77" s="1" t="s">
        <v>109</v>
      </c>
      <c r="X77" s="1"/>
      <c r="Y77" s="1">
        <v>11000009</v>
      </c>
      <c r="Z77" s="1">
        <v>74</v>
      </c>
      <c r="AA77" s="27">
        <v>0</v>
      </c>
      <c r="AB77" s="25">
        <v>0</v>
      </c>
    </row>
    <row r="78" spans="1:28" ht="132">
      <c r="A78">
        <v>53000075</v>
      </c>
      <c r="B78" s="8" t="s">
        <v>110</v>
      </c>
      <c r="C78" s="1" t="s">
        <v>263</v>
      </c>
      <c r="D78" s="25" t="s">
        <v>664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14</v>
      </c>
      <c r="Q78" s="38">
        <f t="shared" si="5"/>
        <v>9</v>
      </c>
      <c r="R78" s="1">
        <v>0</v>
      </c>
      <c r="S78" s="1" t="s">
        <v>6</v>
      </c>
      <c r="T78">
        <v>95</v>
      </c>
      <c r="U78" s="11" t="s">
        <v>459</v>
      </c>
      <c r="V78" s="7" t="s">
        <v>338</v>
      </c>
      <c r="W78" s="1" t="s">
        <v>111</v>
      </c>
      <c r="X78" s="1"/>
      <c r="Y78" s="1">
        <v>11000001</v>
      </c>
      <c r="Z78" s="1">
        <v>75</v>
      </c>
      <c r="AA78" s="27">
        <v>0</v>
      </c>
      <c r="AB78" s="25">
        <v>0</v>
      </c>
    </row>
    <row r="79" spans="1:28" ht="72">
      <c r="A79">
        <v>53000076</v>
      </c>
      <c r="B79" s="8" t="s">
        <v>112</v>
      </c>
      <c r="C79" s="1" t="s">
        <v>264</v>
      </c>
      <c r="D79" s="25" t="s">
        <v>683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38">
        <f t="shared" si="5"/>
        <v>0</v>
      </c>
      <c r="R79" s="1">
        <v>15</v>
      </c>
      <c r="S79" s="7" t="s">
        <v>307</v>
      </c>
      <c r="T79">
        <v>100</v>
      </c>
      <c r="U79" s="11" t="s">
        <v>474</v>
      </c>
      <c r="V79" s="7" t="s">
        <v>566</v>
      </c>
      <c r="W79" s="1" t="s">
        <v>113</v>
      </c>
      <c r="X79" s="1" t="s">
        <v>113</v>
      </c>
      <c r="Y79" s="1">
        <v>11000007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265</v>
      </c>
      <c r="D80" s="25" t="s">
        <v>664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38">
        <f t="shared" si="5"/>
        <v>7</v>
      </c>
      <c r="R80" s="1">
        <v>0</v>
      </c>
      <c r="S80" s="1" t="s">
        <v>48</v>
      </c>
      <c r="T80">
        <v>107</v>
      </c>
      <c r="U80" s="11" t="s">
        <v>526</v>
      </c>
      <c r="V80" s="7" t="s">
        <v>339</v>
      </c>
      <c r="W80" s="1" t="s">
        <v>9</v>
      </c>
      <c r="X80" s="1"/>
      <c r="Y80" s="1">
        <v>11000009</v>
      </c>
      <c r="Z80" s="1">
        <v>77</v>
      </c>
      <c r="AA80" s="27">
        <v>0</v>
      </c>
      <c r="AB80" s="25">
        <v>0</v>
      </c>
    </row>
    <row r="81" spans="1:28" ht="60">
      <c r="A81">
        <v>53000078</v>
      </c>
      <c r="B81" s="8" t="s">
        <v>115</v>
      </c>
      <c r="C81" s="1" t="s">
        <v>266</v>
      </c>
      <c r="D81" s="25" t="s">
        <v>684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1">
        <v>0</v>
      </c>
      <c r="Q81" s="38">
        <f t="shared" si="5"/>
        <v>0</v>
      </c>
      <c r="R81" s="1">
        <v>0</v>
      </c>
      <c r="S81" s="1" t="s">
        <v>475</v>
      </c>
      <c r="T81">
        <v>100</v>
      </c>
      <c r="U81" s="39" t="s">
        <v>694</v>
      </c>
      <c r="V81" s="7" t="s">
        <v>779</v>
      </c>
      <c r="W81" s="1" t="s">
        <v>93</v>
      </c>
      <c r="X81" s="1"/>
      <c r="Y81" s="1"/>
      <c r="Z81" s="1">
        <v>78</v>
      </c>
      <c r="AA81" s="27">
        <v>0</v>
      </c>
      <c r="AB81" s="25">
        <v>0</v>
      </c>
    </row>
    <row r="82" spans="1:28" ht="72">
      <c r="A82">
        <v>53000079</v>
      </c>
      <c r="B82" s="8" t="s">
        <v>116</v>
      </c>
      <c r="C82" s="1" t="s">
        <v>267</v>
      </c>
      <c r="D82" s="25" t="s">
        <v>685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0</v>
      </c>
      <c r="P82" s="1">
        <v>1</v>
      </c>
      <c r="Q82" s="38">
        <f t="shared" si="5"/>
        <v>1</v>
      </c>
      <c r="R82" s="1">
        <v>15</v>
      </c>
      <c r="S82" s="7" t="s">
        <v>309</v>
      </c>
      <c r="T82">
        <v>100</v>
      </c>
      <c r="U82" s="11" t="s">
        <v>569</v>
      </c>
      <c r="V82" s="7" t="s">
        <v>567</v>
      </c>
      <c r="W82" s="1" t="s">
        <v>117</v>
      </c>
      <c r="X82" s="1" t="s">
        <v>117</v>
      </c>
      <c r="Y82" s="1">
        <v>11000007</v>
      </c>
      <c r="Z82" s="1">
        <v>79</v>
      </c>
      <c r="AA82" s="27">
        <v>0</v>
      </c>
      <c r="AB82" s="25">
        <v>0</v>
      </c>
    </row>
    <row r="83" spans="1:28" ht="72">
      <c r="A83">
        <v>53000080</v>
      </c>
      <c r="B83" s="8" t="s">
        <v>119</v>
      </c>
      <c r="C83" s="1" t="s">
        <v>268</v>
      </c>
      <c r="D83" s="25" t="s">
        <v>685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-1</v>
      </c>
      <c r="Q83" s="38">
        <f t="shared" si="5"/>
        <v>-1</v>
      </c>
      <c r="R83" s="1">
        <v>30</v>
      </c>
      <c r="S83" s="7" t="s">
        <v>642</v>
      </c>
      <c r="T83">
        <v>100</v>
      </c>
      <c r="U83" s="11" t="s">
        <v>568</v>
      </c>
      <c r="V83" s="7" t="s">
        <v>606</v>
      </c>
      <c r="W83" s="1" t="s">
        <v>81</v>
      </c>
      <c r="X83" s="1" t="s">
        <v>81</v>
      </c>
      <c r="Y83" s="1">
        <v>11000009</v>
      </c>
      <c r="Z83" s="1">
        <v>80</v>
      </c>
      <c r="AA83" s="27">
        <v>0</v>
      </c>
      <c r="AB83" s="25">
        <v>0</v>
      </c>
    </row>
    <row r="84" spans="1:28" ht="96">
      <c r="A84">
        <v>53000081</v>
      </c>
      <c r="B84" s="8" t="s">
        <v>120</v>
      </c>
      <c r="C84" s="1" t="s">
        <v>269</v>
      </c>
      <c r="D84" s="25" t="s">
        <v>677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-1</v>
      </c>
      <c r="Q84" s="38">
        <f t="shared" si="5"/>
        <v>-1</v>
      </c>
      <c r="R84" s="1">
        <v>30</v>
      </c>
      <c r="S84" s="7" t="s">
        <v>643</v>
      </c>
      <c r="T84">
        <v>100</v>
      </c>
      <c r="U84" s="11" t="s">
        <v>718</v>
      </c>
      <c r="V84" s="7" t="s">
        <v>607</v>
      </c>
      <c r="W84" s="1" t="s">
        <v>51</v>
      </c>
      <c r="X84" s="1" t="s">
        <v>51</v>
      </c>
      <c r="Y84" s="1">
        <v>11000010</v>
      </c>
      <c r="Z84" s="1">
        <v>81</v>
      </c>
      <c r="AA84" s="27">
        <v>0</v>
      </c>
      <c r="AB84" s="25">
        <v>0</v>
      </c>
    </row>
    <row r="85" spans="1:28">
      <c r="A85">
        <v>53000082</v>
      </c>
      <c r="B85" s="8" t="s">
        <v>121</v>
      </c>
      <c r="C85" s="1" t="s">
        <v>270</v>
      </c>
      <c r="D85" s="25" t="s">
        <v>672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70</v>
      </c>
      <c r="L85" s="1">
        <v>0</v>
      </c>
      <c r="M85" s="1">
        <v>0</v>
      </c>
      <c r="N85" s="1">
        <v>0</v>
      </c>
      <c r="O85" s="1">
        <v>80</v>
      </c>
      <c r="P85" s="1">
        <v>6</v>
      </c>
      <c r="Q85" s="38">
        <f t="shared" si="5"/>
        <v>6</v>
      </c>
      <c r="R85" s="1">
        <v>0</v>
      </c>
      <c r="S85" s="1" t="s">
        <v>14</v>
      </c>
      <c r="T85">
        <v>100</v>
      </c>
      <c r="U85" s="11" t="s">
        <v>765</v>
      </c>
      <c r="V85" s="7" t="s">
        <v>761</v>
      </c>
      <c r="W85" s="1" t="s">
        <v>122</v>
      </c>
      <c r="X85" s="1"/>
      <c r="Y85" s="1">
        <v>11000007</v>
      </c>
      <c r="Z85" s="1">
        <v>82</v>
      </c>
      <c r="AA85" s="27">
        <v>0</v>
      </c>
      <c r="AB85" s="25">
        <v>0</v>
      </c>
    </row>
    <row r="86" spans="1:28" ht="60">
      <c r="A86">
        <v>53000083</v>
      </c>
      <c r="B86" s="8" t="s">
        <v>161</v>
      </c>
      <c r="C86" s="1" t="s">
        <v>289</v>
      </c>
      <c r="D86" s="25" t="s">
        <v>677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38">
        <f t="shared" si="5"/>
        <v>3</v>
      </c>
      <c r="R86" s="1">
        <v>0</v>
      </c>
      <c r="S86" s="1" t="s">
        <v>48</v>
      </c>
      <c r="T86">
        <v>100</v>
      </c>
      <c r="U86" s="11" t="s">
        <v>719</v>
      </c>
      <c r="V86" s="7" t="s">
        <v>572</v>
      </c>
      <c r="W86" s="1" t="s">
        <v>162</v>
      </c>
      <c r="X86" s="1"/>
      <c r="Y86" s="1">
        <v>11000007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203</v>
      </c>
      <c r="D87" s="25" t="s">
        <v>687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</v>
      </c>
      <c r="Q87" s="38">
        <f t="shared" si="5"/>
        <v>5</v>
      </c>
      <c r="R87" s="1">
        <v>15</v>
      </c>
      <c r="S87" s="1" t="s">
        <v>591</v>
      </c>
      <c r="T87">
        <v>100</v>
      </c>
      <c r="U87" s="11" t="s">
        <v>592</v>
      </c>
      <c r="V87" s="7" t="s">
        <v>593</v>
      </c>
      <c r="W87" s="1" t="s">
        <v>452</v>
      </c>
      <c r="X87" s="1" t="s">
        <v>451</v>
      </c>
      <c r="Y87" s="1">
        <v>11000008</v>
      </c>
      <c r="Z87" s="1">
        <v>84</v>
      </c>
      <c r="AA87" s="27">
        <v>0</v>
      </c>
      <c r="AB87" s="25">
        <v>0</v>
      </c>
    </row>
    <row r="88" spans="1:28" ht="72">
      <c r="A88">
        <v>53000085</v>
      </c>
      <c r="B88" s="8" t="s">
        <v>125</v>
      </c>
      <c r="C88" s="1" t="s">
        <v>205</v>
      </c>
      <c r="D88" s="25" t="s">
        <v>686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38">
        <f t="shared" si="5"/>
        <v>1</v>
      </c>
      <c r="R88" s="1">
        <v>20</v>
      </c>
      <c r="S88" s="1" t="s">
        <v>570</v>
      </c>
      <c r="T88">
        <v>100</v>
      </c>
      <c r="U88" s="11" t="s">
        <v>661</v>
      </c>
      <c r="V88" s="7" t="s">
        <v>571</v>
      </c>
      <c r="W88" s="1" t="s">
        <v>123</v>
      </c>
      <c r="X88" s="1" t="s">
        <v>123</v>
      </c>
      <c r="Y88" s="1">
        <v>11000009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206</v>
      </c>
      <c r="D89" s="25" t="s">
        <v>687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1">
        <v>0</v>
      </c>
      <c r="Q89" s="38">
        <f t="shared" si="5"/>
        <v>2</v>
      </c>
      <c r="R89" s="1">
        <v>40</v>
      </c>
      <c r="S89" s="7" t="s">
        <v>310</v>
      </c>
      <c r="T89">
        <v>102</v>
      </c>
      <c r="U89" s="11" t="s">
        <v>565</v>
      </c>
      <c r="V89" s="7" t="s">
        <v>564</v>
      </c>
      <c r="W89" s="1" t="s">
        <v>2</v>
      </c>
      <c r="X89" s="1"/>
      <c r="Y89" s="1">
        <v>11000005</v>
      </c>
      <c r="Z89" s="1">
        <v>86</v>
      </c>
      <c r="AA89" s="27">
        <v>0</v>
      </c>
      <c r="AB89" s="25">
        <v>0</v>
      </c>
    </row>
    <row r="90" spans="1:28" ht="60">
      <c r="A90">
        <v>53000087</v>
      </c>
      <c r="B90" s="8" t="s">
        <v>127</v>
      </c>
      <c r="C90" s="1" t="s">
        <v>207</v>
      </c>
      <c r="D90" s="25" t="s">
        <v>674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0</v>
      </c>
      <c r="P90" s="1">
        <v>3</v>
      </c>
      <c r="Q90" s="38">
        <f t="shared" si="5"/>
        <v>3</v>
      </c>
      <c r="R90" s="1">
        <v>40</v>
      </c>
      <c r="S90" s="7" t="s">
        <v>644</v>
      </c>
      <c r="T90">
        <v>100</v>
      </c>
      <c r="U90" s="11" t="s">
        <v>720</v>
      </c>
      <c r="V90" s="7" t="s">
        <v>609</v>
      </c>
      <c r="W90" s="1" t="s">
        <v>59</v>
      </c>
      <c r="X90" s="1" t="s">
        <v>59</v>
      </c>
      <c r="Y90" s="1">
        <v>11000010</v>
      </c>
      <c r="Z90" s="1">
        <v>87</v>
      </c>
      <c r="AA90" s="27">
        <v>0</v>
      </c>
      <c r="AB90" s="25">
        <v>0</v>
      </c>
    </row>
    <row r="91" spans="1:28" ht="72">
      <c r="A91">
        <v>53000088</v>
      </c>
      <c r="B91" s="8" t="s">
        <v>128</v>
      </c>
      <c r="C91" s="1" t="s">
        <v>271</v>
      </c>
      <c r="D91" s="25" t="s">
        <v>677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</v>
      </c>
      <c r="Q91" s="38">
        <f t="shared" si="5"/>
        <v>2</v>
      </c>
      <c r="R91" s="1">
        <v>20</v>
      </c>
      <c r="S91" s="7" t="s">
        <v>307</v>
      </c>
      <c r="T91">
        <v>100</v>
      </c>
      <c r="U91" s="11" t="s">
        <v>711</v>
      </c>
      <c r="V91" s="7" t="s">
        <v>340</v>
      </c>
      <c r="W91" s="1" t="s">
        <v>129</v>
      </c>
      <c r="X91" s="1" t="s">
        <v>129</v>
      </c>
      <c r="Y91" s="1">
        <v>11000004</v>
      </c>
      <c r="Z91" s="1">
        <v>88</v>
      </c>
      <c r="AA91" s="27">
        <v>0</v>
      </c>
      <c r="AB91" s="25">
        <v>0</v>
      </c>
    </row>
    <row r="92" spans="1:28" ht="72">
      <c r="A92">
        <v>53000089</v>
      </c>
      <c r="B92" s="8" t="s">
        <v>130</v>
      </c>
      <c r="C92" s="1" t="s">
        <v>272</v>
      </c>
      <c r="D92" s="25" t="s">
        <v>677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</v>
      </c>
      <c r="Q92" s="38">
        <f t="shared" si="5"/>
        <v>5</v>
      </c>
      <c r="R92" s="1">
        <v>25</v>
      </c>
      <c r="S92" s="7" t="s">
        <v>307</v>
      </c>
      <c r="T92">
        <v>100</v>
      </c>
      <c r="U92" s="11" t="s">
        <v>711</v>
      </c>
      <c r="V92" s="7" t="s">
        <v>597</v>
      </c>
      <c r="W92" s="1" t="s">
        <v>471</v>
      </c>
      <c r="X92" s="1" t="s">
        <v>131</v>
      </c>
      <c r="Y92" s="1">
        <v>11000007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290</v>
      </c>
      <c r="D93" s="25" t="s">
        <v>575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1">
        <v>0</v>
      </c>
      <c r="Q93" s="38">
        <f t="shared" si="5"/>
        <v>0</v>
      </c>
      <c r="R93" s="1">
        <v>0</v>
      </c>
      <c r="S93" s="1" t="s">
        <v>28</v>
      </c>
      <c r="T93">
        <v>100</v>
      </c>
      <c r="U93" s="11" t="s">
        <v>355</v>
      </c>
      <c r="V93" s="1" t="s">
        <v>356</v>
      </c>
      <c r="W93" s="1" t="s">
        <v>164</v>
      </c>
      <c r="X93" s="1"/>
      <c r="Y93" s="1">
        <v>11000006</v>
      </c>
      <c r="Z93" s="1">
        <v>90</v>
      </c>
      <c r="AA93" s="27">
        <v>0</v>
      </c>
      <c r="AB93" s="25">
        <v>0</v>
      </c>
    </row>
    <row r="94" spans="1:28" ht="48">
      <c r="A94">
        <v>53000091</v>
      </c>
      <c r="B94" s="8" t="s">
        <v>132</v>
      </c>
      <c r="C94" s="1" t="s">
        <v>273</v>
      </c>
      <c r="D94" s="25" t="s">
        <v>676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38">
        <f t="shared" si="5"/>
        <v>1</v>
      </c>
      <c r="R94" s="1">
        <v>0</v>
      </c>
      <c r="S94" s="1" t="s">
        <v>6</v>
      </c>
      <c r="T94">
        <v>100</v>
      </c>
      <c r="U94" s="11" t="s">
        <v>721</v>
      </c>
      <c r="V94" s="7" t="s">
        <v>341</v>
      </c>
      <c r="W94" s="1" t="s">
        <v>133</v>
      </c>
      <c r="X94" s="1"/>
      <c r="Y94" s="1">
        <v>11000006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632</v>
      </c>
      <c r="C95" s="1" t="s">
        <v>633</v>
      </c>
      <c r="D95" s="25" t="s">
        <v>635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38">
        <f t="shared" si="5"/>
        <v>0</v>
      </c>
      <c r="R95" s="1">
        <v>0</v>
      </c>
      <c r="S95" s="7" t="s">
        <v>634</v>
      </c>
      <c r="T95">
        <v>100</v>
      </c>
      <c r="U95" s="11" t="s">
        <v>695</v>
      </c>
      <c r="V95" s="1" t="s">
        <v>636</v>
      </c>
      <c r="W95" s="1" t="s">
        <v>637</v>
      </c>
      <c r="X95" s="1"/>
      <c r="Y95" s="1">
        <v>11000010</v>
      </c>
      <c r="Z95" s="1">
        <v>92</v>
      </c>
      <c r="AA95" s="27">
        <v>0</v>
      </c>
      <c r="AB95" s="25">
        <v>0</v>
      </c>
    </row>
    <row r="96" spans="1:28" ht="72">
      <c r="A96">
        <v>53000093</v>
      </c>
      <c r="B96" s="9" t="s">
        <v>208</v>
      </c>
      <c r="C96" s="1" t="s">
        <v>274</v>
      </c>
      <c r="D96" s="25" t="s">
        <v>675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0</v>
      </c>
      <c r="P96" s="1">
        <v>-2</v>
      </c>
      <c r="Q96" s="38">
        <f t="shared" si="5"/>
        <v>-2</v>
      </c>
      <c r="R96" s="1">
        <v>100</v>
      </c>
      <c r="S96" s="1" t="s">
        <v>6</v>
      </c>
      <c r="T96">
        <v>100</v>
      </c>
      <c r="U96" s="11" t="s">
        <v>722</v>
      </c>
      <c r="V96" s="7" t="s">
        <v>596</v>
      </c>
      <c r="W96" s="1" t="s">
        <v>134</v>
      </c>
      <c r="X96" s="1"/>
      <c r="Y96" s="1">
        <v>11000008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275</v>
      </c>
      <c r="D97" s="25" t="s">
        <v>557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1">
        <v>0</v>
      </c>
      <c r="Q97" s="38">
        <f t="shared" si="5"/>
        <v>0</v>
      </c>
      <c r="R97" s="1">
        <v>200</v>
      </c>
      <c r="S97" s="1" t="s">
        <v>136</v>
      </c>
      <c r="T97">
        <v>100</v>
      </c>
      <c r="U97" s="11" t="s">
        <v>554</v>
      </c>
      <c r="V97" s="1" t="s">
        <v>553</v>
      </c>
      <c r="W97" s="1" t="s">
        <v>137</v>
      </c>
      <c r="X97" s="1"/>
      <c r="Y97" s="1">
        <v>11000002</v>
      </c>
      <c r="Z97" s="1">
        <v>94</v>
      </c>
      <c r="AA97" s="27">
        <v>0</v>
      </c>
      <c r="AB97" s="25">
        <v>0</v>
      </c>
    </row>
    <row r="98" spans="1:28" ht="72">
      <c r="A98">
        <v>53000095</v>
      </c>
      <c r="B98" s="8" t="s">
        <v>138</v>
      </c>
      <c r="C98" s="1" t="s">
        <v>276</v>
      </c>
      <c r="D98" s="25" t="s">
        <v>688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38">
        <f t="shared" si="5"/>
        <v>3</v>
      </c>
      <c r="R98" s="1">
        <v>15</v>
      </c>
      <c r="S98" s="7" t="s">
        <v>309</v>
      </c>
      <c r="T98">
        <v>100</v>
      </c>
      <c r="U98" s="11" t="s">
        <v>696</v>
      </c>
      <c r="V98" s="7" t="s">
        <v>617</v>
      </c>
      <c r="W98" s="1" t="s">
        <v>139</v>
      </c>
      <c r="X98" s="1" t="s">
        <v>139</v>
      </c>
      <c r="Y98" s="1">
        <v>11000008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277</v>
      </c>
      <c r="D99" s="25" t="s">
        <v>689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0</v>
      </c>
      <c r="P99" s="1">
        <v>-1</v>
      </c>
      <c r="Q99" s="38">
        <f t="shared" si="5"/>
        <v>3</v>
      </c>
      <c r="R99" s="1">
        <v>200</v>
      </c>
      <c r="S99" s="1" t="s">
        <v>584</v>
      </c>
      <c r="T99">
        <v>104</v>
      </c>
      <c r="U99" s="11" t="s">
        <v>583</v>
      </c>
      <c r="V99" s="1" t="s">
        <v>585</v>
      </c>
      <c r="W99" s="1" t="s">
        <v>29</v>
      </c>
      <c r="X99" s="1"/>
      <c r="Y99" s="1">
        <v>11000008</v>
      </c>
      <c r="Z99" s="1">
        <v>96</v>
      </c>
      <c r="AA99" s="27">
        <v>0</v>
      </c>
      <c r="AB99" s="25">
        <v>0</v>
      </c>
    </row>
    <row r="100" spans="1:28" ht="72">
      <c r="A100">
        <v>53000097</v>
      </c>
      <c r="B100" s="8" t="s">
        <v>141</v>
      </c>
      <c r="C100" s="1" t="s">
        <v>278</v>
      </c>
      <c r="D100" s="25" t="s">
        <v>685</v>
      </c>
      <c r="E100" s="1">
        <v>2</v>
      </c>
      <c r="F100">
        <v>201</v>
      </c>
      <c r="G100" s="1">
        <v>0</v>
      </c>
      <c r="H100" s="1">
        <f t="shared" ref="H100:H113" si="6">IF(AND(Q100&gt;=13,Q100&lt;=16),5,IF(AND(Q100&gt;=9,Q100&lt;=12),4,IF(AND(Q100&gt;=5,Q100&lt;=8),3,IF(AND(Q100&gt;=1,Q100&lt;=4),2,IF(AND(Q100&gt;=-3,Q100&lt;=0),1,IF(AND(Q100&gt;=-5,Q100&lt;=-4),0,6))))))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38">
        <f t="shared" ref="Q100:Q113" si="7">T100-100+P100</f>
        <v>0</v>
      </c>
      <c r="R100" s="1">
        <v>25</v>
      </c>
      <c r="S100" s="7" t="s">
        <v>307</v>
      </c>
      <c r="T100">
        <v>100</v>
      </c>
      <c r="U100" s="11" t="s">
        <v>588</v>
      </c>
      <c r="V100" s="7" t="s">
        <v>589</v>
      </c>
      <c r="W100" s="1" t="s">
        <v>81</v>
      </c>
      <c r="X100" s="1" t="s">
        <v>81</v>
      </c>
      <c r="Y100" s="1"/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291</v>
      </c>
      <c r="D101" s="25" t="s">
        <v>573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38">
        <f t="shared" si="7"/>
        <v>0</v>
      </c>
      <c r="R101" s="1">
        <v>0</v>
      </c>
      <c r="S101" s="1" t="s">
        <v>28</v>
      </c>
      <c r="T101">
        <v>100</v>
      </c>
      <c r="U101" s="11" t="s">
        <v>430</v>
      </c>
      <c r="V101" s="7" t="s">
        <v>403</v>
      </c>
      <c r="W101" s="1" t="s">
        <v>166</v>
      </c>
      <c r="X101" s="1"/>
      <c r="Y101" s="1">
        <v>11000006</v>
      </c>
      <c r="Z101" s="1">
        <v>98</v>
      </c>
      <c r="AA101" s="27">
        <v>0</v>
      </c>
      <c r="AB101" s="25">
        <v>0</v>
      </c>
    </row>
    <row r="102" spans="1:28" ht="36">
      <c r="A102">
        <v>53000099</v>
      </c>
      <c r="B102" s="8" t="s">
        <v>142</v>
      </c>
      <c r="C102" s="1" t="s">
        <v>279</v>
      </c>
      <c r="D102" s="25" t="s">
        <v>675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38">
        <f t="shared" si="7"/>
        <v>0</v>
      </c>
      <c r="R102" s="1">
        <v>0</v>
      </c>
      <c r="S102" s="1" t="s">
        <v>6</v>
      </c>
      <c r="T102">
        <v>100</v>
      </c>
      <c r="U102" s="11" t="s">
        <v>723</v>
      </c>
      <c r="V102" s="7" t="s">
        <v>590</v>
      </c>
      <c r="W102" s="1" t="s">
        <v>97</v>
      </c>
      <c r="X102" s="1"/>
      <c r="Y102" s="1">
        <v>11000005</v>
      </c>
      <c r="Z102" s="1">
        <v>99</v>
      </c>
      <c r="AA102" s="27">
        <v>0</v>
      </c>
      <c r="AB102" s="25">
        <v>0</v>
      </c>
    </row>
    <row r="103" spans="1:28" ht="96">
      <c r="A103">
        <v>53000100</v>
      </c>
      <c r="B103" s="8" t="s">
        <v>143</v>
      </c>
      <c r="C103" s="1" t="s">
        <v>280</v>
      </c>
      <c r="D103" s="25" t="s">
        <v>690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1">
        <v>0</v>
      </c>
      <c r="Q103" s="38">
        <f t="shared" si="7"/>
        <v>0</v>
      </c>
      <c r="R103" s="1">
        <v>0</v>
      </c>
      <c r="S103" s="1" t="s">
        <v>586</v>
      </c>
      <c r="T103">
        <v>100</v>
      </c>
      <c r="U103" s="11" t="s">
        <v>697</v>
      </c>
      <c r="V103" s="1" t="s">
        <v>780</v>
      </c>
      <c r="W103" s="1" t="s">
        <v>144</v>
      </c>
      <c r="X103" s="1"/>
      <c r="Y103" s="1">
        <v>11000005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292</v>
      </c>
      <c r="D104" s="25" t="s">
        <v>665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0</v>
      </c>
      <c r="P104" s="1">
        <v>5</v>
      </c>
      <c r="Q104" s="38">
        <f t="shared" si="7"/>
        <v>5</v>
      </c>
      <c r="R104" s="1">
        <v>0</v>
      </c>
      <c r="S104" s="1" t="s">
        <v>618</v>
      </c>
      <c r="T104">
        <v>100</v>
      </c>
      <c r="U104" s="11" t="s">
        <v>616</v>
      </c>
      <c r="V104" s="1" t="s">
        <v>619</v>
      </c>
      <c r="W104" s="1" t="s">
        <v>168</v>
      </c>
      <c r="X104" s="1"/>
      <c r="Y104" s="1">
        <v>11000010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281</v>
      </c>
      <c r="D105" s="25" t="s">
        <v>675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38">
        <f t="shared" si="7"/>
        <v>2</v>
      </c>
      <c r="R105" s="1">
        <v>0</v>
      </c>
      <c r="S105" s="1" t="s">
        <v>6</v>
      </c>
      <c r="T105">
        <v>100</v>
      </c>
      <c r="U105" s="11" t="s">
        <v>705</v>
      </c>
      <c r="V105" s="7" t="s">
        <v>342</v>
      </c>
      <c r="W105" s="1" t="s">
        <v>74</v>
      </c>
      <c r="X105" s="1"/>
      <c r="Y105" s="1">
        <v>11000004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282</v>
      </c>
      <c r="D106" s="25" t="s">
        <v>687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3</v>
      </c>
      <c r="N106" s="1">
        <v>0</v>
      </c>
      <c r="O106" s="1">
        <v>60</v>
      </c>
      <c r="P106" s="1">
        <v>0</v>
      </c>
      <c r="Q106" s="38">
        <f t="shared" si="7"/>
        <v>5</v>
      </c>
      <c r="R106" s="1">
        <v>15</v>
      </c>
      <c r="S106" s="7" t="s">
        <v>309</v>
      </c>
      <c r="T106">
        <v>105</v>
      </c>
      <c r="U106" s="11" t="s">
        <v>767</v>
      </c>
      <c r="V106" s="7" t="s">
        <v>768</v>
      </c>
      <c r="W106" s="1" t="s">
        <v>147</v>
      </c>
      <c r="X106" s="1" t="s">
        <v>147</v>
      </c>
      <c r="Y106" s="1">
        <v>11000009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283</v>
      </c>
      <c r="D107" s="25" t="s">
        <v>691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1">
        <v>0</v>
      </c>
      <c r="Q107" s="38">
        <f t="shared" si="7"/>
        <v>5</v>
      </c>
      <c r="R107" s="1">
        <v>12</v>
      </c>
      <c r="S107" s="7" t="s">
        <v>307</v>
      </c>
      <c r="T107">
        <v>105</v>
      </c>
      <c r="U107" s="11" t="s">
        <v>649</v>
      </c>
      <c r="V107" s="7" t="s">
        <v>769</v>
      </c>
      <c r="W107" s="1" t="s">
        <v>149</v>
      </c>
      <c r="X107" s="1"/>
      <c r="Y107" s="1">
        <v>11000002</v>
      </c>
      <c r="Z107" s="1">
        <v>104</v>
      </c>
      <c r="AA107" s="27">
        <v>0</v>
      </c>
      <c r="AB107" s="25">
        <v>0</v>
      </c>
    </row>
    <row r="108" spans="1:28" ht="60">
      <c r="A108">
        <v>53000105</v>
      </c>
      <c r="B108" s="8" t="s">
        <v>150</v>
      </c>
      <c r="C108" s="1" t="s">
        <v>209</v>
      </c>
      <c r="D108" s="25" t="s">
        <v>558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1">
        <v>2</v>
      </c>
      <c r="Q108" s="38">
        <f t="shared" si="7"/>
        <v>2</v>
      </c>
      <c r="R108" s="1">
        <v>10</v>
      </c>
      <c r="S108" s="1" t="s">
        <v>136</v>
      </c>
      <c r="T108">
        <v>100</v>
      </c>
      <c r="U108" s="11" t="s">
        <v>556</v>
      </c>
      <c r="V108" s="1" t="s">
        <v>555</v>
      </c>
      <c r="W108" s="1" t="s">
        <v>151</v>
      </c>
      <c r="X108" s="1"/>
      <c r="Y108" s="1">
        <v>11000003</v>
      </c>
      <c r="Z108" s="1">
        <v>105</v>
      </c>
      <c r="AA108" s="27">
        <v>0</v>
      </c>
      <c r="AB108" s="25">
        <v>0</v>
      </c>
    </row>
    <row r="109" spans="1:28">
      <c r="A109">
        <v>53000106</v>
      </c>
      <c r="B109" s="8" t="s">
        <v>152</v>
      </c>
      <c r="C109" s="1" t="s">
        <v>284</v>
      </c>
      <c r="D109" s="25" t="s">
        <v>664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200</v>
      </c>
      <c r="P109" s="1">
        <v>0</v>
      </c>
      <c r="Q109" s="38">
        <f t="shared" si="7"/>
        <v>0</v>
      </c>
      <c r="R109" s="1">
        <v>0</v>
      </c>
      <c r="S109" s="1" t="s">
        <v>14</v>
      </c>
      <c r="T109">
        <v>100</v>
      </c>
      <c r="U109" s="11" t="s">
        <v>818</v>
      </c>
      <c r="V109" s="7" t="s">
        <v>760</v>
      </c>
      <c r="W109" s="1" t="s">
        <v>153</v>
      </c>
      <c r="X109" s="1"/>
      <c r="Y109" s="1">
        <v>11000005</v>
      </c>
      <c r="Z109" s="1">
        <v>106</v>
      </c>
      <c r="AA109" s="27">
        <v>0</v>
      </c>
      <c r="AB109" s="25">
        <v>0</v>
      </c>
    </row>
    <row r="110" spans="1:28">
      <c r="A110">
        <v>53000107</v>
      </c>
      <c r="B110" s="8" t="s">
        <v>154</v>
      </c>
      <c r="C110" s="1" t="s">
        <v>285</v>
      </c>
      <c r="D110" s="25" t="s">
        <v>664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200</v>
      </c>
      <c r="P110" s="1">
        <v>0</v>
      </c>
      <c r="Q110" s="38">
        <f t="shared" si="7"/>
        <v>0</v>
      </c>
      <c r="R110" s="1">
        <v>0</v>
      </c>
      <c r="S110" s="1" t="s">
        <v>6</v>
      </c>
      <c r="T110">
        <v>100</v>
      </c>
      <c r="U110" s="11" t="s">
        <v>758</v>
      </c>
      <c r="V110" s="7" t="s">
        <v>759</v>
      </c>
      <c r="W110" s="1" t="s">
        <v>155</v>
      </c>
      <c r="X110" s="1"/>
      <c r="Y110" s="1">
        <v>11000004</v>
      </c>
      <c r="Z110" s="1">
        <v>107</v>
      </c>
      <c r="AA110" s="27">
        <v>0</v>
      </c>
      <c r="AB110" s="25">
        <v>0</v>
      </c>
    </row>
    <row r="111" spans="1:28" ht="144">
      <c r="A111">
        <v>53000108</v>
      </c>
      <c r="B111" s="8" t="s">
        <v>156</v>
      </c>
      <c r="C111" s="1" t="s">
        <v>286</v>
      </c>
      <c r="D111" s="25" t="s">
        <v>664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0</v>
      </c>
      <c r="P111" s="1">
        <v>3</v>
      </c>
      <c r="Q111" s="38">
        <f t="shared" si="7"/>
        <v>3</v>
      </c>
      <c r="R111" s="1">
        <v>0</v>
      </c>
      <c r="S111" s="1" t="s">
        <v>6</v>
      </c>
      <c r="T111">
        <v>100</v>
      </c>
      <c r="U111" s="11" t="s">
        <v>702</v>
      </c>
      <c r="V111" s="7" t="s">
        <v>577</v>
      </c>
      <c r="W111" s="1" t="s">
        <v>157</v>
      </c>
      <c r="X111" s="1"/>
      <c r="Y111" s="1">
        <v>11000009</v>
      </c>
      <c r="Z111" s="1">
        <v>108</v>
      </c>
      <c r="AA111" s="27">
        <v>0</v>
      </c>
      <c r="AB111" s="25">
        <v>0</v>
      </c>
    </row>
    <row r="112" spans="1:28" ht="36">
      <c r="A112">
        <v>53000109</v>
      </c>
      <c r="B112" s="8" t="s">
        <v>158</v>
      </c>
      <c r="C112" s="1" t="s">
        <v>287</v>
      </c>
      <c r="D112" s="25" t="s">
        <v>670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1">
        <v>0</v>
      </c>
      <c r="Q112" s="38">
        <f t="shared" si="7"/>
        <v>0</v>
      </c>
      <c r="R112" s="1">
        <v>0</v>
      </c>
      <c r="S112" s="1" t="s">
        <v>14</v>
      </c>
      <c r="T112">
        <v>100</v>
      </c>
      <c r="U112" s="11" t="s">
        <v>784</v>
      </c>
      <c r="V112" s="7" t="s">
        <v>576</v>
      </c>
      <c r="W112" s="1" t="s">
        <v>159</v>
      </c>
      <c r="X112" s="1"/>
      <c r="Y112" s="1">
        <v>11000002</v>
      </c>
      <c r="Z112" s="1">
        <v>109</v>
      </c>
      <c r="AA112" s="27">
        <v>0</v>
      </c>
      <c r="AB112" s="25">
        <v>0</v>
      </c>
    </row>
    <row r="113" spans="1:28" ht="48">
      <c r="A113">
        <v>53000110</v>
      </c>
      <c r="B113" s="8" t="s">
        <v>160</v>
      </c>
      <c r="C113" s="1" t="s">
        <v>288</v>
      </c>
      <c r="D113" s="25" t="s">
        <v>575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1">
        <v>0</v>
      </c>
      <c r="Q113" s="38">
        <f t="shared" si="7"/>
        <v>3</v>
      </c>
      <c r="R113" s="1">
        <v>0</v>
      </c>
      <c r="S113" s="1" t="s">
        <v>1</v>
      </c>
      <c r="T113">
        <v>103</v>
      </c>
      <c r="U113" s="11" t="s">
        <v>732</v>
      </c>
      <c r="V113" s="7" t="s">
        <v>731</v>
      </c>
      <c r="W113" s="1" t="s">
        <v>29</v>
      </c>
      <c r="X113" s="1"/>
      <c r="Y113" s="1">
        <v>11000007</v>
      </c>
      <c r="Z113" s="1">
        <v>110</v>
      </c>
      <c r="AA113" s="27">
        <v>0</v>
      </c>
      <c r="AB113" s="25">
        <v>0</v>
      </c>
    </row>
    <row r="114" spans="1:28" ht="84">
      <c r="A114">
        <v>53000111</v>
      </c>
      <c r="B114" s="8" t="s">
        <v>647</v>
      </c>
      <c r="C114" s="1" t="s">
        <v>648</v>
      </c>
      <c r="D114" s="25" t="s">
        <v>692</v>
      </c>
      <c r="E114" s="1">
        <v>3</v>
      </c>
      <c r="F114">
        <v>201</v>
      </c>
      <c r="G114" s="1">
        <v>0</v>
      </c>
      <c r="H114" s="1">
        <f t="shared" ref="H114" si="8">IF(AND(Q114&gt;=13,Q114&lt;=16),5,IF(AND(Q114&gt;=9,Q114&lt;=12),4,IF(AND(Q114&gt;=5,Q114&lt;=8),3,IF(AND(Q114&gt;=1,Q114&lt;=4),2,IF(AND(Q114&gt;=-3,Q114&lt;=0),1,IF(AND(Q114&gt;=-5,Q114&lt;=-4),0,6))))))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1">
        <v>0</v>
      </c>
      <c r="Q114" s="38">
        <f t="shared" ref="Q114" si="9">T114-100+P114</f>
        <v>0</v>
      </c>
      <c r="R114" s="1">
        <v>20</v>
      </c>
      <c r="S114" s="1" t="s">
        <v>650</v>
      </c>
      <c r="T114">
        <v>100</v>
      </c>
      <c r="U114" s="11" t="s">
        <v>651</v>
      </c>
      <c r="V114" s="7" t="s">
        <v>652</v>
      </c>
      <c r="W114" s="1" t="s">
        <v>653</v>
      </c>
      <c r="X114" s="1" t="s">
        <v>653</v>
      </c>
      <c r="Y114" s="1">
        <v>11000007</v>
      </c>
      <c r="Z114" s="1">
        <v>111</v>
      </c>
      <c r="AA114" s="27">
        <v>0</v>
      </c>
      <c r="AB114" s="25">
        <v>0</v>
      </c>
    </row>
    <row r="115" spans="1:28" ht="60">
      <c r="A115">
        <v>53000112</v>
      </c>
      <c r="B115" s="8" t="s">
        <v>655</v>
      </c>
      <c r="C115" s="1" t="s">
        <v>656</v>
      </c>
      <c r="D115" s="25" t="s">
        <v>660</v>
      </c>
      <c r="E115" s="1">
        <v>3</v>
      </c>
      <c r="F115">
        <v>202</v>
      </c>
      <c r="G115" s="1">
        <v>0</v>
      </c>
      <c r="H115" s="1">
        <f t="shared" ref="H115" si="10">IF(AND(Q115&gt;=13,Q115&lt;=16),5,IF(AND(Q115&gt;=9,Q115&lt;=12),4,IF(AND(Q115&gt;=5,Q115&lt;=8),3,IF(AND(Q115&gt;=1,Q115&lt;=4),2,IF(AND(Q115&gt;=-3,Q115&lt;=0),1,IF(AND(Q115&gt;=-5,Q115&lt;=-4),0,6))))))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38">
        <f t="shared" ref="Q115" si="11">T115-100+P115</f>
        <v>0</v>
      </c>
      <c r="R115" s="1">
        <v>100</v>
      </c>
      <c r="S115" s="1" t="s">
        <v>658</v>
      </c>
      <c r="T115">
        <v>100</v>
      </c>
      <c r="U115" s="11" t="s">
        <v>704</v>
      </c>
      <c r="V115" s="7" t="s">
        <v>659</v>
      </c>
      <c r="W115" s="1" t="s">
        <v>123</v>
      </c>
      <c r="X115" s="1" t="s">
        <v>123</v>
      </c>
      <c r="Y115" s="1">
        <v>11000009</v>
      </c>
      <c r="Z115" s="1">
        <v>112</v>
      </c>
      <c r="AA115" s="27">
        <v>0</v>
      </c>
      <c r="AB115" s="25">
        <v>0</v>
      </c>
    </row>
    <row r="116" spans="1:28" ht="36">
      <c r="A116">
        <v>53000113</v>
      </c>
      <c r="B116" s="8" t="s">
        <v>728</v>
      </c>
      <c r="C116" s="1" t="s">
        <v>729</v>
      </c>
      <c r="D116" s="25"/>
      <c r="E116" s="1">
        <v>2</v>
      </c>
      <c r="F116">
        <v>200</v>
      </c>
      <c r="G116" s="1">
        <v>0</v>
      </c>
      <c r="H116" s="1">
        <f t="shared" ref="H116" si="12">IF(AND(Q116&gt;=13,Q116&lt;=16),5,IF(AND(Q116&gt;=9,Q116&lt;=12),4,IF(AND(Q116&gt;=5,Q116&lt;=8),3,IF(AND(Q116&gt;=1,Q116&lt;=4),2,IF(AND(Q116&gt;=-3,Q116&lt;=0),1,IF(AND(Q116&gt;=-5,Q116&lt;=-4),0,6))))))</f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1">
        <v>0</v>
      </c>
      <c r="Q116" s="38">
        <f t="shared" ref="Q116" si="13">T116-100+P116</f>
        <v>0</v>
      </c>
      <c r="R116" s="1">
        <v>0</v>
      </c>
      <c r="S116" s="1" t="s">
        <v>730</v>
      </c>
      <c r="T116">
        <v>100</v>
      </c>
      <c r="U116" s="11" t="s">
        <v>794</v>
      </c>
      <c r="V116" s="7" t="s">
        <v>734</v>
      </c>
      <c r="W116" s="1" t="s">
        <v>733</v>
      </c>
      <c r="X116" s="1" t="s">
        <v>733</v>
      </c>
      <c r="Y116" s="1">
        <v>11000003</v>
      </c>
      <c r="Z116" s="1">
        <v>113</v>
      </c>
      <c r="AA116" s="27">
        <v>0</v>
      </c>
      <c r="AB116" s="25">
        <v>0</v>
      </c>
    </row>
    <row r="117" spans="1:28" ht="72">
      <c r="A117">
        <v>53000114</v>
      </c>
      <c r="B117" s="8" t="s">
        <v>738</v>
      </c>
      <c r="C117" s="1" t="s">
        <v>737</v>
      </c>
      <c r="D117" s="25"/>
      <c r="E117" s="1">
        <v>1</v>
      </c>
      <c r="F117">
        <v>200</v>
      </c>
      <c r="G117" s="1">
        <v>0</v>
      </c>
      <c r="H117" s="1">
        <f t="shared" ref="H117" si="14">IF(AND(Q117&gt;=13,Q117&lt;=16),5,IF(AND(Q117&gt;=9,Q117&lt;=12),4,IF(AND(Q117&gt;=5,Q117&lt;=8),3,IF(AND(Q117&gt;=1,Q117&lt;=4),2,IF(AND(Q117&gt;=-3,Q117&lt;=0),1,IF(AND(Q117&gt;=-5,Q117&lt;=-4),0,6))))))</f>
        <v>2</v>
      </c>
      <c r="I117" s="1">
        <v>1</v>
      </c>
      <c r="J117" s="1">
        <v>65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38">
        <f t="shared" ref="Q117" si="15">T117-100+P117</f>
        <v>1</v>
      </c>
      <c r="R117" s="1">
        <v>0</v>
      </c>
      <c r="S117" s="1" t="s">
        <v>730</v>
      </c>
      <c r="T117">
        <v>101</v>
      </c>
      <c r="U117" s="11" t="s">
        <v>749</v>
      </c>
      <c r="V117" s="7" t="s">
        <v>740</v>
      </c>
      <c r="W117" s="1" t="s">
        <v>99</v>
      </c>
      <c r="X117" s="1" t="s">
        <v>99</v>
      </c>
      <c r="Y117" s="1">
        <v>11000003</v>
      </c>
      <c r="Z117" s="1">
        <v>114</v>
      </c>
      <c r="AA117" s="27">
        <v>0</v>
      </c>
      <c r="AB117" s="25">
        <v>0</v>
      </c>
    </row>
    <row r="118" spans="1:28" ht="36">
      <c r="A118">
        <v>53000115</v>
      </c>
      <c r="B118" s="8" t="s">
        <v>741</v>
      </c>
      <c r="C118" s="1" t="s">
        <v>742</v>
      </c>
      <c r="D118" s="25"/>
      <c r="E118" s="1">
        <v>2</v>
      </c>
      <c r="F118">
        <v>200</v>
      </c>
      <c r="G118" s="1">
        <v>0</v>
      </c>
      <c r="H118" s="1">
        <f t="shared" ref="H118" si="16">IF(AND(Q118&gt;=13,Q118&lt;=16),5,IF(AND(Q118&gt;=9,Q118&lt;=12),4,IF(AND(Q118&gt;=5,Q118&lt;=8),3,IF(AND(Q118&gt;=1,Q118&lt;=4),2,IF(AND(Q118&gt;=-3,Q118&lt;=0),1,IF(AND(Q118&gt;=-5,Q118&lt;=-4),0,6))))))</f>
        <v>1</v>
      </c>
      <c r="I118" s="1">
        <v>2</v>
      </c>
      <c r="J118" s="1">
        <v>40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38">
        <f t="shared" ref="Q118" si="17">T118-100+P118</f>
        <v>0</v>
      </c>
      <c r="R118" s="1">
        <v>0</v>
      </c>
      <c r="S118" s="1" t="s">
        <v>743</v>
      </c>
      <c r="T118">
        <v>100</v>
      </c>
      <c r="U118" s="11" t="s">
        <v>744</v>
      </c>
      <c r="V118" s="7" t="s">
        <v>746</v>
      </c>
      <c r="W118" s="1" t="s">
        <v>99</v>
      </c>
      <c r="X118" s="1" t="s">
        <v>99</v>
      </c>
      <c r="Y118" s="1">
        <v>11000003</v>
      </c>
      <c r="Z118" s="1">
        <v>115</v>
      </c>
      <c r="AA118" s="27">
        <v>0</v>
      </c>
      <c r="AB118" s="25">
        <v>0</v>
      </c>
    </row>
    <row r="119" spans="1:28" ht="72">
      <c r="A119">
        <v>53000116</v>
      </c>
      <c r="B119" s="8" t="s">
        <v>747</v>
      </c>
      <c r="C119" s="1" t="s">
        <v>748</v>
      </c>
      <c r="D119" s="25" t="s">
        <v>745</v>
      </c>
      <c r="E119" s="1">
        <v>2</v>
      </c>
      <c r="F119">
        <v>200</v>
      </c>
      <c r="G119" s="1">
        <v>0</v>
      </c>
      <c r="H119" s="1">
        <f t="shared" ref="H119" si="18">IF(AND(Q119&gt;=13,Q119&lt;=16),5,IF(AND(Q119&gt;=9,Q119&lt;=12),4,IF(AND(Q119&gt;=5,Q119&lt;=8),3,IF(AND(Q119&gt;=1,Q119&lt;=4),2,IF(AND(Q119&gt;=-3,Q119&lt;=0),1,IF(AND(Q119&gt;=-5,Q119&lt;=-4),0,6))))))</f>
        <v>2</v>
      </c>
      <c r="I119" s="1">
        <v>2</v>
      </c>
      <c r="J119" s="1">
        <v>65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8">
        <f t="shared" ref="Q119" si="19">T119-100+P119</f>
        <v>1</v>
      </c>
      <c r="R119" s="1">
        <v>0</v>
      </c>
      <c r="S119" s="1" t="s">
        <v>373</v>
      </c>
      <c r="T119">
        <v>101</v>
      </c>
      <c r="U119" s="11" t="s">
        <v>750</v>
      </c>
      <c r="V119" s="7" t="s">
        <v>813</v>
      </c>
      <c r="W119" s="1" t="s">
        <v>99</v>
      </c>
      <c r="X119" s="1" t="s">
        <v>99</v>
      </c>
      <c r="Y119" s="1">
        <v>11000003</v>
      </c>
      <c r="Z119" s="1">
        <v>116</v>
      </c>
      <c r="AA119" s="27">
        <v>0</v>
      </c>
      <c r="AB119" s="25">
        <v>0</v>
      </c>
    </row>
    <row r="120" spans="1:28" ht="48">
      <c r="A120">
        <v>53000117</v>
      </c>
      <c r="B120" s="8" t="s">
        <v>751</v>
      </c>
      <c r="C120" s="1" t="s">
        <v>752</v>
      </c>
      <c r="D120" s="25" t="s">
        <v>745</v>
      </c>
      <c r="E120" s="1">
        <v>1</v>
      </c>
      <c r="F120">
        <v>200</v>
      </c>
      <c r="G120" s="1">
        <v>0</v>
      </c>
      <c r="H120" s="1">
        <f t="shared" ref="H120" si="20">IF(AND(Q120&gt;=13,Q120&lt;=16),5,IF(AND(Q120&gt;=9,Q120&lt;=12),4,IF(AND(Q120&gt;=5,Q120&lt;=8),3,IF(AND(Q120&gt;=1,Q120&lt;=4),2,IF(AND(Q120&gt;=-3,Q120&lt;=0),1,IF(AND(Q120&gt;=-5,Q120&lt;=-4),0,6))))))</f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160</v>
      </c>
      <c r="P120" s="1">
        <v>0</v>
      </c>
      <c r="Q120" s="38">
        <f t="shared" ref="Q120" si="21">T120-100+P120</f>
        <v>0</v>
      </c>
      <c r="R120" s="1">
        <v>0</v>
      </c>
      <c r="S120" s="1" t="s">
        <v>757</v>
      </c>
      <c r="T120">
        <v>100</v>
      </c>
      <c r="U120" s="11" t="s">
        <v>809</v>
      </c>
      <c r="V120" s="7" t="s">
        <v>811</v>
      </c>
      <c r="W120" s="1" t="s">
        <v>99</v>
      </c>
      <c r="X120" s="1" t="s">
        <v>99</v>
      </c>
      <c r="Y120" s="1">
        <v>11000003</v>
      </c>
      <c r="Z120" s="1">
        <v>117</v>
      </c>
      <c r="AA120" s="27">
        <v>0</v>
      </c>
      <c r="AB120" s="25">
        <v>0</v>
      </c>
    </row>
    <row r="121" spans="1:28" ht="72">
      <c r="A121">
        <v>53000118</v>
      </c>
      <c r="B121" s="8" t="s">
        <v>775</v>
      </c>
      <c r="C121" s="1" t="s">
        <v>774</v>
      </c>
      <c r="D121" s="25"/>
      <c r="E121" s="1">
        <v>6</v>
      </c>
      <c r="F121">
        <v>202</v>
      </c>
      <c r="G121" s="1">
        <v>0</v>
      </c>
      <c r="H121" s="1">
        <f t="shared" ref="H121" si="22">IF(AND(Q121&gt;=13,Q121&lt;=16),5,IF(AND(Q121&gt;=9,Q121&lt;=12),4,IF(AND(Q121&gt;=5,Q121&lt;=8),3,IF(AND(Q121&gt;=1,Q121&lt;=4),2,IF(AND(Q121&gt;=-3,Q121&lt;=0),1,IF(AND(Q121&gt;=-5,Q121&lt;=-4),0,6))))))</f>
        <v>1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25</v>
      </c>
      <c r="O121" s="1">
        <v>0</v>
      </c>
      <c r="P121" s="1">
        <v>0</v>
      </c>
      <c r="Q121" s="38">
        <f t="shared" ref="Q121" si="23">T121-100+P121</f>
        <v>0</v>
      </c>
      <c r="R121" s="1">
        <v>0</v>
      </c>
      <c r="S121" s="1" t="s">
        <v>783</v>
      </c>
      <c r="T121">
        <v>100</v>
      </c>
      <c r="U121" s="11" t="s">
        <v>777</v>
      </c>
      <c r="V121" s="7" t="s">
        <v>781</v>
      </c>
      <c r="W121" s="1" t="s">
        <v>782</v>
      </c>
      <c r="X121" s="1" t="s">
        <v>782</v>
      </c>
      <c r="Y121" s="1">
        <v>11000003</v>
      </c>
      <c r="Z121" s="1">
        <v>118</v>
      </c>
      <c r="AA121" s="27">
        <v>0</v>
      </c>
      <c r="AB121" s="25">
        <v>1</v>
      </c>
    </row>
    <row r="122" spans="1:28" ht="36">
      <c r="A122">
        <v>53000119</v>
      </c>
      <c r="B122" s="8" t="s">
        <v>785</v>
      </c>
      <c r="C122" s="1" t="s">
        <v>786</v>
      </c>
      <c r="D122" s="25"/>
      <c r="E122" s="1">
        <v>5</v>
      </c>
      <c r="F122">
        <v>200</v>
      </c>
      <c r="G122" s="1">
        <v>0</v>
      </c>
      <c r="H122" s="1">
        <f t="shared" ref="H122:H123" si="24">IF(AND(Q122&gt;=13,Q122&lt;=16),5,IF(AND(Q122&gt;=9,Q122&lt;=12),4,IF(AND(Q122&gt;=5,Q122&lt;=8),3,IF(AND(Q122&gt;=1,Q122&lt;=4),2,IF(AND(Q122&gt;=-3,Q122&lt;=0),1,IF(AND(Q122&gt;=-5,Q122&lt;=-4),0,6))))))</f>
        <v>3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15</v>
      </c>
      <c r="O122" s="1">
        <v>0</v>
      </c>
      <c r="P122" s="1">
        <v>0</v>
      </c>
      <c r="Q122" s="38">
        <f t="shared" ref="Q122:Q123" si="25">T122-100+P122</f>
        <v>5</v>
      </c>
      <c r="R122" s="1">
        <v>0</v>
      </c>
      <c r="S122" s="1" t="s">
        <v>790</v>
      </c>
      <c r="T122">
        <v>105</v>
      </c>
      <c r="U122" s="11" t="s">
        <v>787</v>
      </c>
      <c r="V122" s="7" t="s">
        <v>788</v>
      </c>
      <c r="W122" s="1" t="s">
        <v>789</v>
      </c>
      <c r="X122" s="1" t="s">
        <v>789</v>
      </c>
      <c r="Y122" s="1">
        <v>11000003</v>
      </c>
      <c r="Z122" s="1">
        <v>119</v>
      </c>
      <c r="AA122" s="27">
        <v>0</v>
      </c>
      <c r="AB122" s="25">
        <v>1</v>
      </c>
    </row>
    <row r="123" spans="1:28" ht="24">
      <c r="A123">
        <v>53000120</v>
      </c>
      <c r="B123" s="22" t="s">
        <v>792</v>
      </c>
      <c r="C123" s="15" t="s">
        <v>796</v>
      </c>
      <c r="D123" s="25" t="s">
        <v>791</v>
      </c>
      <c r="E123" s="15">
        <v>1</v>
      </c>
      <c r="F123" s="15">
        <v>200</v>
      </c>
      <c r="G123" s="15">
        <v>6</v>
      </c>
      <c r="H123" s="43">
        <f t="shared" si="24"/>
        <v>1</v>
      </c>
      <c r="I123" s="15">
        <v>1</v>
      </c>
      <c r="J123" s="15">
        <v>0</v>
      </c>
      <c r="K123" s="15">
        <v>0</v>
      </c>
      <c r="L123" s="15">
        <v>0</v>
      </c>
      <c r="M123" s="15">
        <v>2</v>
      </c>
      <c r="N123" s="15">
        <v>0</v>
      </c>
      <c r="O123" s="15">
        <v>0</v>
      </c>
      <c r="P123" s="15">
        <v>0</v>
      </c>
      <c r="Q123" s="43">
        <f t="shared" si="25"/>
        <v>0</v>
      </c>
      <c r="R123" s="15">
        <v>0</v>
      </c>
      <c r="S123" s="15" t="s">
        <v>14</v>
      </c>
      <c r="T123" s="15">
        <v>100</v>
      </c>
      <c r="U123" s="11" t="s">
        <v>795</v>
      </c>
      <c r="V123" s="7" t="s">
        <v>793</v>
      </c>
      <c r="W123" s="15" t="s">
        <v>57</v>
      </c>
      <c r="X123" s="15"/>
      <c r="Y123" s="1">
        <v>11000003</v>
      </c>
      <c r="Z123" s="15">
        <v>120</v>
      </c>
      <c r="AA123" s="27">
        <v>0</v>
      </c>
      <c r="AB123" s="25">
        <v>1</v>
      </c>
    </row>
    <row r="124" spans="1:28" ht="72">
      <c r="A124">
        <v>53000121</v>
      </c>
      <c r="B124" s="22" t="s">
        <v>797</v>
      </c>
      <c r="C124" s="15" t="s">
        <v>798</v>
      </c>
      <c r="D124" s="25" t="s">
        <v>799</v>
      </c>
      <c r="E124" s="15">
        <v>1</v>
      </c>
      <c r="F124" s="15">
        <v>201</v>
      </c>
      <c r="G124" s="15">
        <v>2</v>
      </c>
      <c r="H124" s="43">
        <f t="shared" ref="H124" si="26">IF(AND(Q124&gt;=13,Q124&lt;=16),5,IF(AND(Q124&gt;=9,Q124&lt;=12),4,IF(AND(Q124&gt;=5,Q124&lt;=8),3,IF(AND(Q124&gt;=1,Q124&lt;=4),2,IF(AND(Q124&gt;=-3,Q124&lt;=0),1,IF(AND(Q124&gt;=-5,Q124&lt;=-4),0,6))))))</f>
        <v>1</v>
      </c>
      <c r="I124" s="15">
        <v>1</v>
      </c>
      <c r="J124" s="15">
        <v>45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43">
        <f t="shared" ref="Q124" si="27">T124-100+P124</f>
        <v>0</v>
      </c>
      <c r="R124" s="15">
        <v>30</v>
      </c>
      <c r="S124" s="7" t="s">
        <v>800</v>
      </c>
      <c r="T124">
        <v>100</v>
      </c>
      <c r="U124" s="11" t="s">
        <v>810</v>
      </c>
      <c r="V124" s="1" t="s">
        <v>801</v>
      </c>
      <c r="W124" s="15" t="s">
        <v>802</v>
      </c>
      <c r="X124" s="15" t="s">
        <v>802</v>
      </c>
      <c r="Y124" s="1">
        <v>11000001</v>
      </c>
      <c r="Z124" s="15">
        <v>121</v>
      </c>
      <c r="AA124" s="27">
        <v>0</v>
      </c>
      <c r="AB124" s="25">
        <v>1</v>
      </c>
    </row>
    <row r="125" spans="1:28" ht="36">
      <c r="A125">
        <v>53000122</v>
      </c>
      <c r="B125" s="22" t="s">
        <v>803</v>
      </c>
      <c r="C125" s="15" t="s">
        <v>804</v>
      </c>
      <c r="D125" s="25" t="s">
        <v>682</v>
      </c>
      <c r="E125" s="15">
        <v>1</v>
      </c>
      <c r="F125" s="15">
        <v>200</v>
      </c>
      <c r="G125" s="15">
        <v>0</v>
      </c>
      <c r="H125" s="43">
        <f t="shared" ref="H125" si="28">IF(AND(Q125&gt;=13,Q125&lt;=16),5,IF(AND(Q125&gt;=9,Q125&lt;=12),4,IF(AND(Q125&gt;=5,Q125&lt;=8),3,IF(AND(Q125&gt;=1,Q125&lt;=4),2,IF(AND(Q125&gt;=-3,Q125&lt;=0),1,IF(AND(Q125&gt;=-5,Q125&lt;=-4),0,6))))))</f>
        <v>2</v>
      </c>
      <c r="I125" s="15">
        <v>1</v>
      </c>
      <c r="J125" s="15">
        <v>200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43">
        <f t="shared" ref="Q125" si="29">T125-100+P125</f>
        <v>1</v>
      </c>
      <c r="R125" s="15">
        <v>0</v>
      </c>
      <c r="S125" s="7" t="s">
        <v>805</v>
      </c>
      <c r="T125">
        <v>101</v>
      </c>
      <c r="U125" s="11" t="s">
        <v>806</v>
      </c>
      <c r="V125" s="1" t="s">
        <v>819</v>
      </c>
      <c r="W125" s="15" t="s">
        <v>802</v>
      </c>
      <c r="X125" s="15" t="s">
        <v>802</v>
      </c>
      <c r="Y125" s="1">
        <v>11000001</v>
      </c>
      <c r="Z125" s="15">
        <v>122</v>
      </c>
      <c r="AA125" s="27">
        <v>0</v>
      </c>
      <c r="AB125" s="25">
        <v>1</v>
      </c>
    </row>
    <row r="126" spans="1:28" ht="36">
      <c r="A126">
        <v>53000123</v>
      </c>
      <c r="B126" s="22" t="s">
        <v>808</v>
      </c>
      <c r="C126" s="15" t="s">
        <v>807</v>
      </c>
      <c r="D126" s="25" t="s">
        <v>664</v>
      </c>
      <c r="E126" s="15">
        <v>1</v>
      </c>
      <c r="F126" s="15">
        <v>200</v>
      </c>
      <c r="G126" s="15">
        <v>0</v>
      </c>
      <c r="H126" s="43">
        <f t="shared" ref="H126" si="30">IF(AND(Q126&gt;=13,Q126&lt;=16),5,IF(AND(Q126&gt;=9,Q126&lt;=12),4,IF(AND(Q126&gt;=5,Q126&lt;=8),3,IF(AND(Q126&gt;=1,Q126&lt;=4),2,IF(AND(Q126&gt;=-3,Q126&lt;=0),1,IF(AND(Q126&gt;=-5,Q126&lt;=-4),0,6))))))</f>
        <v>1</v>
      </c>
      <c r="I126" s="15">
        <v>1</v>
      </c>
      <c r="J126" s="15">
        <v>35</v>
      </c>
      <c r="K126" s="15">
        <v>0</v>
      </c>
      <c r="L126" s="15">
        <v>0</v>
      </c>
      <c r="M126" s="15">
        <v>0</v>
      </c>
      <c r="N126" s="15">
        <v>0</v>
      </c>
      <c r="O126" s="15">
        <v>160</v>
      </c>
      <c r="P126" s="15">
        <v>0</v>
      </c>
      <c r="Q126" s="43">
        <f t="shared" ref="Q126" si="31">T126-100+P126</f>
        <v>0</v>
      </c>
      <c r="R126" s="15">
        <v>0</v>
      </c>
      <c r="S126" s="7" t="s">
        <v>812</v>
      </c>
      <c r="T126">
        <v>100</v>
      </c>
      <c r="U126" s="11" t="s">
        <v>825</v>
      </c>
      <c r="V126" s="1" t="s">
        <v>814</v>
      </c>
      <c r="W126" s="15" t="s">
        <v>802</v>
      </c>
      <c r="X126" s="15" t="s">
        <v>802</v>
      </c>
      <c r="Y126" s="1">
        <v>11000001</v>
      </c>
      <c r="Z126" s="15">
        <v>123</v>
      </c>
      <c r="AA126" s="27">
        <v>0</v>
      </c>
      <c r="AB126" s="25">
        <v>1</v>
      </c>
    </row>
    <row r="127" spans="1:28" ht="36">
      <c r="A127">
        <v>53000124</v>
      </c>
      <c r="B127" s="22" t="s">
        <v>815</v>
      </c>
      <c r="C127" s="15" t="s">
        <v>816</v>
      </c>
      <c r="D127" s="25" t="s">
        <v>817</v>
      </c>
      <c r="E127" s="15">
        <v>2</v>
      </c>
      <c r="F127" s="15">
        <v>200</v>
      </c>
      <c r="G127" s="15">
        <v>0</v>
      </c>
      <c r="H127" s="43">
        <f t="shared" ref="H127" si="32">IF(AND(Q127&gt;=13,Q127&lt;=16),5,IF(AND(Q127&gt;=9,Q127&lt;=12),4,IF(AND(Q127&gt;=5,Q127&lt;=8),3,IF(AND(Q127&gt;=1,Q127&lt;=4),2,IF(AND(Q127&gt;=-3,Q127&lt;=0),1,IF(AND(Q127&gt;=-5,Q127&lt;=-4),0,6))))))</f>
        <v>2</v>
      </c>
      <c r="I127" s="15">
        <v>2</v>
      </c>
      <c r="J127" s="15">
        <v>75</v>
      </c>
      <c r="K127" s="15">
        <v>0</v>
      </c>
      <c r="L127" s="15">
        <v>0</v>
      </c>
      <c r="M127" s="15">
        <v>0</v>
      </c>
      <c r="N127" s="15">
        <v>0</v>
      </c>
      <c r="O127" s="15">
        <v>210</v>
      </c>
      <c r="P127" s="15">
        <v>0</v>
      </c>
      <c r="Q127" s="43">
        <f t="shared" ref="Q127" si="33">T127-100+P127</f>
        <v>1</v>
      </c>
      <c r="R127" s="15">
        <v>0</v>
      </c>
      <c r="S127" s="7" t="s">
        <v>743</v>
      </c>
      <c r="T127">
        <v>101</v>
      </c>
      <c r="U127" s="11" t="s">
        <v>821</v>
      </c>
      <c r="V127" s="1" t="s">
        <v>820</v>
      </c>
      <c r="W127" s="15" t="s">
        <v>802</v>
      </c>
      <c r="X127" s="15" t="s">
        <v>802</v>
      </c>
      <c r="Y127" s="1">
        <v>11000001</v>
      </c>
      <c r="Z127" s="15">
        <v>124</v>
      </c>
      <c r="AA127" s="27">
        <v>0</v>
      </c>
      <c r="AB127" s="25">
        <v>1</v>
      </c>
    </row>
    <row r="128" spans="1:28" ht="48">
      <c r="A128">
        <v>53000125</v>
      </c>
      <c r="B128" s="22" t="s">
        <v>822</v>
      </c>
      <c r="C128" s="15" t="s">
        <v>823</v>
      </c>
      <c r="D128" s="25" t="s">
        <v>824</v>
      </c>
      <c r="E128" s="15">
        <v>2</v>
      </c>
      <c r="F128" s="15">
        <v>200</v>
      </c>
      <c r="G128" s="15">
        <v>0</v>
      </c>
      <c r="H128" s="43">
        <f t="shared" ref="H128" si="34">IF(AND(Q128&gt;=13,Q128&lt;=16),5,IF(AND(Q128&gt;=9,Q128&lt;=12),4,IF(AND(Q128&gt;=5,Q128&lt;=8),3,IF(AND(Q128&gt;=1,Q128&lt;=4),2,IF(AND(Q128&gt;=-3,Q128&lt;=0),1,IF(AND(Q128&gt;=-5,Q128&lt;=-4),0,6))))))</f>
        <v>1</v>
      </c>
      <c r="I128" s="15">
        <v>2</v>
      </c>
      <c r="J128" s="15">
        <v>70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43">
        <f t="shared" ref="Q128" si="35">T128-100+P128</f>
        <v>0</v>
      </c>
      <c r="R128" s="15">
        <v>0</v>
      </c>
      <c r="S128" s="7" t="s">
        <v>826</v>
      </c>
      <c r="T128">
        <v>100</v>
      </c>
      <c r="U128" s="11" t="s">
        <v>828</v>
      </c>
      <c r="V128" s="1" t="s">
        <v>870</v>
      </c>
      <c r="W128" s="15" t="s">
        <v>827</v>
      </c>
      <c r="X128" s="15" t="s">
        <v>827</v>
      </c>
      <c r="Y128" s="1">
        <v>11000002</v>
      </c>
      <c r="Z128" s="15">
        <v>125</v>
      </c>
      <c r="AA128" s="27">
        <v>0</v>
      </c>
      <c r="AB128" s="25">
        <v>1</v>
      </c>
    </row>
    <row r="129" spans="1:28" ht="72">
      <c r="A129">
        <v>53000126</v>
      </c>
      <c r="B129" s="22" t="s">
        <v>833</v>
      </c>
      <c r="C129" s="15" t="s">
        <v>832</v>
      </c>
      <c r="D129" s="25"/>
      <c r="E129" s="15">
        <v>1</v>
      </c>
      <c r="F129" s="15">
        <v>200</v>
      </c>
      <c r="G129" s="15">
        <v>0</v>
      </c>
      <c r="H129" s="43">
        <f t="shared" ref="H129" si="36">IF(AND(Q129&gt;=13,Q129&lt;=16),5,IF(AND(Q129&gt;=9,Q129&lt;=12),4,IF(AND(Q129&gt;=5,Q129&lt;=8),3,IF(AND(Q129&gt;=1,Q129&lt;=4),2,IF(AND(Q129&gt;=-3,Q129&lt;=0),1,IF(AND(Q129&gt;=-5,Q129&lt;=-4),0,6))))))</f>
        <v>1</v>
      </c>
      <c r="I129" s="15">
        <v>1</v>
      </c>
      <c r="J129" s="15">
        <v>0</v>
      </c>
      <c r="K129" s="15">
        <v>0</v>
      </c>
      <c r="L129" s="15">
        <v>0</v>
      </c>
      <c r="M129" s="15">
        <v>2</v>
      </c>
      <c r="N129" s="15">
        <v>0</v>
      </c>
      <c r="O129" s="15">
        <v>0</v>
      </c>
      <c r="P129" s="15">
        <v>0</v>
      </c>
      <c r="Q129" s="43">
        <f t="shared" ref="Q129" si="37">T129-100+P129</f>
        <v>0</v>
      </c>
      <c r="R129" s="15">
        <v>0</v>
      </c>
      <c r="S129" s="7" t="s">
        <v>829</v>
      </c>
      <c r="T129">
        <v>100</v>
      </c>
      <c r="U129" s="11" t="s">
        <v>842</v>
      </c>
      <c r="V129" s="1" t="s">
        <v>844</v>
      </c>
      <c r="W129" s="1" t="s">
        <v>782</v>
      </c>
      <c r="X129" s="1" t="s">
        <v>782</v>
      </c>
      <c r="Y129" s="1">
        <v>11000001</v>
      </c>
      <c r="Z129" s="15">
        <v>126</v>
      </c>
      <c r="AA129" s="27">
        <v>0</v>
      </c>
      <c r="AB129" s="25">
        <v>1</v>
      </c>
    </row>
    <row r="130" spans="1:28" ht="72">
      <c r="A130">
        <v>53000127</v>
      </c>
      <c r="B130" s="22" t="s">
        <v>834</v>
      </c>
      <c r="C130" s="15" t="s">
        <v>835</v>
      </c>
      <c r="D130" s="25"/>
      <c r="E130" s="15">
        <v>4</v>
      </c>
      <c r="F130" s="15">
        <v>201</v>
      </c>
      <c r="G130" s="15">
        <v>5</v>
      </c>
      <c r="H130" s="43">
        <f t="shared" ref="H130" si="38">IF(AND(Q130&gt;=13,Q130&lt;=16),5,IF(AND(Q130&gt;=9,Q130&lt;=12),4,IF(AND(Q130&gt;=5,Q130&lt;=8),3,IF(AND(Q130&gt;=1,Q130&lt;=4),2,IF(AND(Q130&gt;=-3,Q130&lt;=0),1,IF(AND(Q130&gt;=-5,Q130&lt;=-4),0,6))))))</f>
        <v>2</v>
      </c>
      <c r="I130" s="15">
        <v>4</v>
      </c>
      <c r="J130" s="15">
        <v>60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43">
        <f t="shared" ref="Q130" si="39">T130-100+P130</f>
        <v>3</v>
      </c>
      <c r="R130" s="15">
        <v>15</v>
      </c>
      <c r="S130" s="7" t="s">
        <v>836</v>
      </c>
      <c r="T130">
        <v>103</v>
      </c>
      <c r="U130" s="11" t="s">
        <v>810</v>
      </c>
      <c r="V130" s="1" t="s">
        <v>837</v>
      </c>
      <c r="W130" s="1" t="s">
        <v>782</v>
      </c>
      <c r="X130" s="1" t="s">
        <v>782</v>
      </c>
      <c r="Y130" s="1">
        <v>11000001</v>
      </c>
      <c r="Z130" s="15">
        <v>127</v>
      </c>
      <c r="AA130" s="27">
        <v>0</v>
      </c>
      <c r="AB130" s="25">
        <v>1</v>
      </c>
    </row>
    <row r="131" spans="1:28" ht="72">
      <c r="A131">
        <v>53000128</v>
      </c>
      <c r="B131" s="22" t="s">
        <v>841</v>
      </c>
      <c r="C131" s="15" t="s">
        <v>840</v>
      </c>
      <c r="D131" s="25" t="s">
        <v>839</v>
      </c>
      <c r="E131" s="15">
        <v>1</v>
      </c>
      <c r="F131" s="15">
        <v>201</v>
      </c>
      <c r="G131" s="15">
        <v>0</v>
      </c>
      <c r="H131" s="43">
        <f t="shared" ref="H131" si="40">IF(AND(Q131&gt;=13,Q131&lt;=16),5,IF(AND(Q131&gt;=9,Q131&lt;=12),4,IF(AND(Q131&gt;=5,Q131&lt;=8),3,IF(AND(Q131&gt;=1,Q131&lt;=4),2,IF(AND(Q131&gt;=-3,Q131&lt;=0),1,IF(AND(Q131&gt;=-5,Q131&lt;=-4),0,6))))))</f>
        <v>1</v>
      </c>
      <c r="I131" s="15">
        <v>1</v>
      </c>
      <c r="J131" s="15">
        <v>0</v>
      </c>
      <c r="K131" s="15">
        <v>0</v>
      </c>
      <c r="L131" s="15">
        <v>0</v>
      </c>
      <c r="M131" s="15">
        <v>4</v>
      </c>
      <c r="N131" s="15">
        <v>0</v>
      </c>
      <c r="O131" s="15">
        <v>0</v>
      </c>
      <c r="P131" s="15">
        <v>0</v>
      </c>
      <c r="Q131" s="43">
        <f t="shared" ref="Q131" si="41">T131-100+P131</f>
        <v>0</v>
      </c>
      <c r="R131" s="15">
        <v>25</v>
      </c>
      <c r="S131" s="7" t="s">
        <v>838</v>
      </c>
      <c r="T131">
        <v>100</v>
      </c>
      <c r="U131" s="11" t="s">
        <v>843</v>
      </c>
      <c r="V131" s="1" t="s">
        <v>845</v>
      </c>
      <c r="W131" s="1" t="s">
        <v>782</v>
      </c>
      <c r="X131" s="1" t="s">
        <v>782</v>
      </c>
      <c r="Y131" s="1">
        <v>11000001</v>
      </c>
      <c r="Z131" s="15">
        <v>128</v>
      </c>
      <c r="AA131" s="27">
        <v>0</v>
      </c>
      <c r="AB131" s="25">
        <v>1</v>
      </c>
    </row>
    <row r="132" spans="1:28" ht="36">
      <c r="A132">
        <v>53000129</v>
      </c>
      <c r="B132" s="22" t="s">
        <v>863</v>
      </c>
      <c r="C132" s="15" t="s">
        <v>862</v>
      </c>
      <c r="D132" s="25" t="s">
        <v>864</v>
      </c>
      <c r="E132" s="15">
        <v>3</v>
      </c>
      <c r="F132" s="15">
        <v>200</v>
      </c>
      <c r="G132" s="15">
        <v>0</v>
      </c>
      <c r="H132" s="43">
        <f t="shared" ref="H132" si="42">IF(AND(Q132&gt;=13,Q132&lt;=16),5,IF(AND(Q132&gt;=9,Q132&lt;=12),4,IF(AND(Q132&gt;=5,Q132&lt;=8),3,IF(AND(Q132&gt;=1,Q132&lt;=4),2,IF(AND(Q132&gt;=-3,Q132&lt;=0),1,IF(AND(Q132&gt;=-5,Q132&lt;=-4),0,6))))))</f>
        <v>2</v>
      </c>
      <c r="I132" s="15">
        <v>3</v>
      </c>
      <c r="J132" s="15">
        <v>50</v>
      </c>
      <c r="K132" s="15">
        <v>50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43">
        <f t="shared" ref="Q132" si="43">T132-100+P132</f>
        <v>3</v>
      </c>
      <c r="R132" s="15">
        <v>0</v>
      </c>
      <c r="S132" s="7" t="s">
        <v>872</v>
      </c>
      <c r="T132">
        <v>103</v>
      </c>
      <c r="U132" s="11" t="s">
        <v>868</v>
      </c>
      <c r="V132" s="1" t="s">
        <v>871</v>
      </c>
      <c r="W132" s="1" t="s">
        <v>865</v>
      </c>
      <c r="X132" s="1" t="s">
        <v>865</v>
      </c>
      <c r="Y132" s="1">
        <v>11000002</v>
      </c>
      <c r="Z132" s="15">
        <v>129</v>
      </c>
      <c r="AA132" s="27">
        <v>0</v>
      </c>
      <c r="AB132" s="25">
        <v>1</v>
      </c>
    </row>
    <row r="133" spans="1:28" ht="96">
      <c r="A133">
        <v>53000130</v>
      </c>
      <c r="B133" s="22" t="s">
        <v>873</v>
      </c>
      <c r="C133" s="15" t="s">
        <v>874</v>
      </c>
      <c r="D133" s="25" t="s">
        <v>839</v>
      </c>
      <c r="E133" s="15">
        <v>5</v>
      </c>
      <c r="F133" s="15">
        <v>201</v>
      </c>
      <c r="G133" s="15">
        <v>0</v>
      </c>
      <c r="H133" s="43">
        <f t="shared" ref="H133" si="44">IF(AND(Q133&gt;=13,Q133&lt;=16),5,IF(AND(Q133&gt;=9,Q133&lt;=12),4,IF(AND(Q133&gt;=5,Q133&lt;=8),3,IF(AND(Q133&gt;=1,Q133&lt;=4),2,IF(AND(Q133&gt;=-3,Q133&lt;=0),1,IF(AND(Q133&gt;=-5,Q133&lt;=-4),0,6))))))</f>
        <v>3</v>
      </c>
      <c r="I133" s="15">
        <v>5</v>
      </c>
      <c r="J133" s="15">
        <v>40</v>
      </c>
      <c r="K133" s="15">
        <v>0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43">
        <f t="shared" ref="Q133" si="45">T133-100+P133</f>
        <v>7</v>
      </c>
      <c r="R133" s="15">
        <v>25</v>
      </c>
      <c r="S133" s="7" t="s">
        <v>836</v>
      </c>
      <c r="T133">
        <v>107</v>
      </c>
      <c r="U133" s="11" t="s">
        <v>876</v>
      </c>
      <c r="V133" s="1" t="s">
        <v>878</v>
      </c>
      <c r="W133" s="1" t="s">
        <v>879</v>
      </c>
      <c r="X133" s="1" t="s">
        <v>879</v>
      </c>
      <c r="Y133" s="1">
        <v>11000002</v>
      </c>
      <c r="Z133" s="15">
        <v>130</v>
      </c>
      <c r="AA133" s="27">
        <v>0</v>
      </c>
      <c r="AB133" s="25">
        <v>1</v>
      </c>
    </row>
  </sheetData>
  <sortState ref="A2:V2">
    <sortCondition ref="E1"/>
  </sortState>
  <phoneticPr fontId="18" type="noConversion"/>
  <conditionalFormatting sqref="I38:I68 I17:I35 I4:I15 I70:I122">
    <cfRule type="cellIs" dxfId="63" priority="65" operator="notEqual">
      <formula>$E4</formula>
    </cfRule>
  </conditionalFormatting>
  <conditionalFormatting sqref="J17:N35 J4:N15 J38:N68 P38:Q68 P5:Q15 P17:Q35 P4 P70:Q122 J70:N122">
    <cfRule type="cellIs" dxfId="62" priority="64" operator="equal">
      <formula>0</formula>
    </cfRule>
  </conditionalFormatting>
  <conditionalFormatting sqref="I69">
    <cfRule type="cellIs" dxfId="61" priority="29" operator="notEqual">
      <formula>$E69</formula>
    </cfRule>
  </conditionalFormatting>
  <conditionalFormatting sqref="J69:N69 P69:Q69">
    <cfRule type="cellIs" dxfId="60" priority="28" operator="equal">
      <formula>0</formula>
    </cfRule>
  </conditionalFormatting>
  <conditionalFormatting sqref="I36">
    <cfRule type="cellIs" dxfId="59" priority="27" operator="notEqual">
      <formula>$E36</formula>
    </cfRule>
  </conditionalFormatting>
  <conditionalFormatting sqref="J36:N36 P36:Q36">
    <cfRule type="cellIs" dxfId="58" priority="26" operator="equal">
      <formula>0</formula>
    </cfRule>
  </conditionalFormatting>
  <conditionalFormatting sqref="I37">
    <cfRule type="cellIs" dxfId="57" priority="25" operator="notEqual">
      <formula>$E37</formula>
    </cfRule>
  </conditionalFormatting>
  <conditionalFormatting sqref="J37:N37 P37:Q37">
    <cfRule type="cellIs" dxfId="56" priority="24" operator="equal">
      <formula>0</formula>
    </cfRule>
  </conditionalFormatting>
  <conditionalFormatting sqref="H4:H15 H17:H122">
    <cfRule type="cellIs" dxfId="55" priority="20" operator="equal">
      <formula>1</formula>
    </cfRule>
    <cfRule type="cellIs" dxfId="54" priority="21" operator="equal">
      <formula>2</formula>
    </cfRule>
    <cfRule type="cellIs" dxfId="53" priority="22" operator="equal">
      <formula>3</formula>
    </cfRule>
    <cfRule type="cellIs" dxfId="52" priority="23" operator="greaterThanOrEqual">
      <formula>4</formula>
    </cfRule>
  </conditionalFormatting>
  <conditionalFormatting sqref="I16">
    <cfRule type="cellIs" dxfId="51" priority="17" operator="notEqual">
      <formula>$E16</formula>
    </cfRule>
  </conditionalFormatting>
  <conditionalFormatting sqref="J16:N16 P16:Q16">
    <cfRule type="cellIs" dxfId="50" priority="16" operator="equal">
      <formula>0</formula>
    </cfRule>
  </conditionalFormatting>
  <conditionalFormatting sqref="H16">
    <cfRule type="cellIs" dxfId="49" priority="12" operator="equal">
      <formula>1</formula>
    </cfRule>
    <cfRule type="cellIs" dxfId="48" priority="13" operator="equal">
      <formula>2</formula>
    </cfRule>
    <cfRule type="cellIs" dxfId="47" priority="14" operator="equal">
      <formula>3</formula>
    </cfRule>
    <cfRule type="cellIs" dxfId="46" priority="15" operator="greaterThanOrEqual">
      <formula>4</formula>
    </cfRule>
  </conditionalFormatting>
  <conditionalFormatting sqref="D1:D122 D134:D1048576">
    <cfRule type="containsText" dxfId="45" priority="11" operator="containsText" text="未完成">
      <formula>NOT(ISERROR(SEARCH("未完成",D1)))</formula>
    </cfRule>
  </conditionalFormatting>
  <conditionalFormatting sqref="O4:O133">
    <cfRule type="cellIs" dxfId="44" priority="10" operator="equal">
      <formula>0</formula>
    </cfRule>
  </conditionalFormatting>
  <conditionalFormatting sqref="I123:I133">
    <cfRule type="cellIs" dxfId="43" priority="9" operator="notEqual">
      <formula>$E123</formula>
    </cfRule>
  </conditionalFormatting>
  <conditionalFormatting sqref="J123:N133 P123:Q133">
    <cfRule type="cellIs" dxfId="42" priority="8" operator="equal">
      <formula>0</formula>
    </cfRule>
  </conditionalFormatting>
  <conditionalFormatting sqref="H123:H133">
    <cfRule type="cellIs" dxfId="41" priority="4" operator="equal">
      <formula>1</formula>
    </cfRule>
    <cfRule type="cellIs" dxfId="40" priority="5" operator="equal">
      <formula>2</formula>
    </cfRule>
    <cfRule type="cellIs" dxfId="39" priority="6" operator="equal">
      <formula>3</formula>
    </cfRule>
    <cfRule type="cellIs" dxfId="38" priority="7" operator="greaterThanOrEqual">
      <formula>4</formula>
    </cfRule>
  </conditionalFormatting>
  <conditionalFormatting sqref="O123:O133">
    <cfRule type="cellIs" dxfId="37" priority="2" operator="equal">
      <formula>0</formula>
    </cfRule>
  </conditionalFormatting>
  <conditionalFormatting sqref="D123:D133">
    <cfRule type="containsText" dxfId="36" priority="1" operator="containsText" text="未完成">
      <formula>NOT(ISERROR(SEARCH("未完成",D123)))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7" sqref="M7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6" width="3.109375" customWidth="1"/>
    <col min="17" max="17" width="5.109375" customWidth="1"/>
    <col min="18" max="18" width="3.109375" customWidth="1"/>
    <col min="19" max="19" width="5.33203125" customWidth="1"/>
    <col min="20" max="20" width="5.77734375" customWidth="1"/>
    <col min="21" max="21" width="23.44140625" customWidth="1"/>
    <col min="22" max="22" width="27.21875" customWidth="1"/>
    <col min="23" max="25" width="7.88671875" customWidth="1"/>
    <col min="26" max="28" width="4" customWidth="1"/>
  </cols>
  <sheetData>
    <row r="1" spans="1:28" ht="65.25" customHeight="1">
      <c r="A1" s="12" t="s">
        <v>187</v>
      </c>
      <c r="B1" s="13" t="s">
        <v>188</v>
      </c>
      <c r="C1" s="13" t="s">
        <v>193</v>
      </c>
      <c r="D1" s="32" t="s">
        <v>400</v>
      </c>
      <c r="E1" s="13" t="s">
        <v>189</v>
      </c>
      <c r="F1" s="13" t="s">
        <v>190</v>
      </c>
      <c r="G1" s="13" t="s">
        <v>191</v>
      </c>
      <c r="H1" s="35" t="s">
        <v>463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756</v>
      </c>
      <c r="P1" s="17" t="s">
        <v>331</v>
      </c>
      <c r="Q1" s="16" t="s">
        <v>465</v>
      </c>
      <c r="R1" s="13" t="s">
        <v>314</v>
      </c>
      <c r="S1" s="13" t="s">
        <v>313</v>
      </c>
      <c r="T1" s="13" t="s">
        <v>381</v>
      </c>
      <c r="U1" s="13" t="s">
        <v>347</v>
      </c>
      <c r="V1" s="13" t="s">
        <v>303</v>
      </c>
      <c r="W1" s="13" t="s">
        <v>380</v>
      </c>
      <c r="X1" s="13" t="s">
        <v>468</v>
      </c>
      <c r="Y1" s="40" t="s">
        <v>496</v>
      </c>
      <c r="Z1" s="14" t="s">
        <v>192</v>
      </c>
      <c r="AA1" s="23" t="s">
        <v>358</v>
      </c>
      <c r="AB1" s="28" t="s">
        <v>361</v>
      </c>
    </row>
    <row r="2" spans="1:28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754</v>
      </c>
      <c r="P2" s="18" t="s">
        <v>318</v>
      </c>
      <c r="Q2" s="18" t="s">
        <v>466</v>
      </c>
      <c r="R2" s="4" t="s">
        <v>315</v>
      </c>
      <c r="S2" s="4" t="s">
        <v>179</v>
      </c>
      <c r="T2" s="4" t="s">
        <v>499</v>
      </c>
      <c r="U2" s="4" t="s">
        <v>537</v>
      </c>
      <c r="V2" s="10" t="s">
        <v>179</v>
      </c>
      <c r="W2" s="4" t="s">
        <v>179</v>
      </c>
      <c r="X2" s="4" t="s">
        <v>469</v>
      </c>
      <c r="Y2" s="41" t="s">
        <v>497</v>
      </c>
      <c r="Z2" s="5" t="s">
        <v>179</v>
      </c>
      <c r="AA2" s="24" t="s">
        <v>318</v>
      </c>
      <c r="AB2" s="29" t="s">
        <v>318</v>
      </c>
    </row>
    <row r="3" spans="1:28">
      <c r="A3" s="2" t="s">
        <v>180</v>
      </c>
      <c r="B3" s="2" t="s">
        <v>181</v>
      </c>
      <c r="C3" s="6" t="s">
        <v>194</v>
      </c>
      <c r="D3" s="26" t="s">
        <v>401</v>
      </c>
      <c r="E3" s="2" t="s">
        <v>182</v>
      </c>
      <c r="F3" s="2" t="s">
        <v>183</v>
      </c>
      <c r="G3" s="2" t="s">
        <v>184</v>
      </c>
      <c r="H3" s="36" t="s">
        <v>464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755</v>
      </c>
      <c r="P3" s="20" t="s">
        <v>333</v>
      </c>
      <c r="Q3" s="37" t="s">
        <v>467</v>
      </c>
      <c r="R3" s="6" t="s">
        <v>316</v>
      </c>
      <c r="S3" s="2" t="s">
        <v>185</v>
      </c>
      <c r="T3" s="2" t="s">
        <v>382</v>
      </c>
      <c r="U3" s="6" t="s">
        <v>302</v>
      </c>
      <c r="V3" s="6" t="s">
        <v>304</v>
      </c>
      <c r="W3" s="6" t="s">
        <v>321</v>
      </c>
      <c r="X3" s="6" t="s">
        <v>470</v>
      </c>
      <c r="Y3" s="42" t="s">
        <v>498</v>
      </c>
      <c r="Z3" s="2" t="s">
        <v>186</v>
      </c>
      <c r="AA3" s="26" t="s">
        <v>359</v>
      </c>
      <c r="AB3" s="26" t="s">
        <v>362</v>
      </c>
    </row>
    <row r="4" spans="1:28" ht="24">
      <c r="A4">
        <v>53100000</v>
      </c>
      <c r="B4" s="22" t="s">
        <v>363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6</v>
      </c>
      <c r="I4" s="15">
        <v>2</v>
      </c>
      <c r="J4" s="15">
        <v>35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-3</v>
      </c>
      <c r="Q4" s="15">
        <f t="shared" ref="Q4:Q9" si="1">T4-100+P4</f>
        <v>-104</v>
      </c>
      <c r="R4" s="15">
        <v>0</v>
      </c>
      <c r="S4" s="15" t="s">
        <v>6</v>
      </c>
      <c r="T4" s="1">
        <v>-1</v>
      </c>
      <c r="U4" s="11" t="s">
        <v>724</v>
      </c>
      <c r="V4" s="7" t="s">
        <v>342</v>
      </c>
      <c r="W4" s="15" t="s">
        <v>364</v>
      </c>
      <c r="X4" s="15"/>
      <c r="Y4" s="15"/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326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50</v>
      </c>
      <c r="L5" s="15">
        <v>0</v>
      </c>
      <c r="M5" s="15">
        <v>0</v>
      </c>
      <c r="N5" s="15">
        <v>0</v>
      </c>
      <c r="O5" s="15">
        <v>0</v>
      </c>
      <c r="P5" s="15">
        <v>-3</v>
      </c>
      <c r="Q5" s="15">
        <f t="shared" si="1"/>
        <v>-104</v>
      </c>
      <c r="R5" s="15">
        <v>0</v>
      </c>
      <c r="S5" s="15" t="s">
        <v>305</v>
      </c>
      <c r="T5" s="1">
        <v>-1</v>
      </c>
      <c r="U5" s="11" t="s">
        <v>375</v>
      </c>
      <c r="V5" s="7" t="s">
        <v>334</v>
      </c>
      <c r="W5" s="1" t="s">
        <v>15</v>
      </c>
      <c r="X5" s="1"/>
      <c r="Y5" s="1"/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366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50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-3</v>
      </c>
      <c r="Q6" s="15">
        <f t="shared" si="1"/>
        <v>-104</v>
      </c>
      <c r="R6" s="15">
        <v>0</v>
      </c>
      <c r="S6" s="15" t="s">
        <v>859</v>
      </c>
      <c r="T6" s="1">
        <v>-1</v>
      </c>
      <c r="U6" s="11" t="s">
        <v>860</v>
      </c>
      <c r="V6" s="7" t="s">
        <v>861</v>
      </c>
      <c r="W6" s="15" t="s">
        <v>365</v>
      </c>
      <c r="X6" s="15"/>
      <c r="Y6" s="15"/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367</v>
      </c>
      <c r="C7" s="15"/>
      <c r="D7" s="34"/>
      <c r="E7" s="15">
        <v>1</v>
      </c>
      <c r="F7" s="15">
        <v>202</v>
      </c>
      <c r="G7" s="15">
        <v>0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0</v>
      </c>
      <c r="P7" s="15">
        <v>-3</v>
      </c>
      <c r="Q7" s="15">
        <f t="shared" si="1"/>
        <v>-104</v>
      </c>
      <c r="R7" s="15">
        <v>0</v>
      </c>
      <c r="S7" s="15" t="s">
        <v>1</v>
      </c>
      <c r="T7" s="1">
        <v>-1</v>
      </c>
      <c r="U7" s="11" t="s">
        <v>396</v>
      </c>
      <c r="V7" s="7" t="s">
        <v>377</v>
      </c>
      <c r="W7" s="15" t="s">
        <v>2</v>
      </c>
      <c r="X7" s="15"/>
      <c r="Y7" s="15"/>
      <c r="Z7" s="15">
        <v>1</v>
      </c>
      <c r="AA7" s="27">
        <v>1</v>
      </c>
      <c r="AB7" s="15">
        <v>0</v>
      </c>
    </row>
    <row r="8" spans="1:28" ht="48">
      <c r="A8">
        <v>53100004</v>
      </c>
      <c r="B8" s="22" t="s">
        <v>368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0</v>
      </c>
      <c r="P8" s="15">
        <v>-3</v>
      </c>
      <c r="Q8" s="15">
        <f t="shared" si="1"/>
        <v>-104</v>
      </c>
      <c r="R8" s="15">
        <v>0</v>
      </c>
      <c r="S8" s="15" t="s">
        <v>1</v>
      </c>
      <c r="T8" s="1">
        <v>-1</v>
      </c>
      <c r="U8" s="11" t="s">
        <v>703</v>
      </c>
      <c r="V8" s="7" t="s">
        <v>378</v>
      </c>
      <c r="W8" s="15" t="s">
        <v>2</v>
      </c>
      <c r="X8" s="15"/>
      <c r="Y8" s="15"/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369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-3</v>
      </c>
      <c r="Q9" s="15">
        <f t="shared" si="1"/>
        <v>-104</v>
      </c>
      <c r="R9" s="15">
        <v>0</v>
      </c>
      <c r="S9" s="15" t="s">
        <v>6</v>
      </c>
      <c r="T9" s="1">
        <v>-1</v>
      </c>
      <c r="U9" s="11" t="s">
        <v>461</v>
      </c>
      <c r="V9" s="7" t="s">
        <v>374</v>
      </c>
      <c r="W9" s="15" t="s">
        <v>370</v>
      </c>
      <c r="X9" s="15"/>
      <c r="Y9" s="15"/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535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IF(AND(Q10&gt;=13,Q10&lt;=16),5,IF(AND(Q10&gt;=9,Q10&lt;=12),4,IF(AND(Q10&gt;=5,Q10&lt;=8),3,IF(AND(Q10&gt;=1,Q10&lt;=4),2,IF(AND(Q10&gt;=-3,Q10&lt;=0),1,IF(AND(Q10&gt;=-5,Q10&lt;=-4),0,6))))))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-3</v>
      </c>
      <c r="Q10" s="15">
        <f t="shared" ref="Q10" si="3">T10-100+P10</f>
        <v>-104</v>
      </c>
      <c r="R10" s="15">
        <v>0</v>
      </c>
      <c r="S10" s="15" t="s">
        <v>536</v>
      </c>
      <c r="T10" s="1">
        <v>-1</v>
      </c>
      <c r="U10" s="11" t="s">
        <v>539</v>
      </c>
      <c r="V10" s="7" t="s">
        <v>538</v>
      </c>
      <c r="W10" s="15" t="s">
        <v>2</v>
      </c>
      <c r="X10" s="15"/>
      <c r="Y10" s="15"/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600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IF(AND(Q11&gt;=13,Q11&lt;=16),5,IF(AND(Q11&gt;=9,Q11&lt;=12),4,IF(AND(Q11&gt;=5,Q11&lt;=8),3,IF(AND(Q11&gt;=1,Q11&lt;=4),2,IF(AND(Q11&gt;=-3,Q11&lt;=0),1,IF(AND(Q11&gt;=-5,Q11&lt;=-4),0,6))))))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-3</v>
      </c>
      <c r="Q11" s="15">
        <f t="shared" ref="Q11" si="5">T11-100+P11</f>
        <v>-104</v>
      </c>
      <c r="R11" s="15">
        <v>0</v>
      </c>
      <c r="S11" s="15" t="s">
        <v>602</v>
      </c>
      <c r="T11" s="1">
        <v>-1</v>
      </c>
      <c r="U11" s="11" t="s">
        <v>603</v>
      </c>
      <c r="V11" s="7" t="s">
        <v>601</v>
      </c>
      <c r="W11" s="15" t="s">
        <v>2</v>
      </c>
      <c r="X11" s="15"/>
      <c r="Y11" s="15"/>
      <c r="Z11" s="15">
        <v>1</v>
      </c>
      <c r="AA11" s="27">
        <v>1</v>
      </c>
      <c r="AB11" s="25">
        <v>0</v>
      </c>
    </row>
    <row r="12" spans="1:28" ht="24">
      <c r="A12">
        <v>53100008</v>
      </c>
      <c r="B12" s="22" t="s">
        <v>850</v>
      </c>
      <c r="C12" s="15"/>
      <c r="D12" s="34"/>
      <c r="E12" s="15">
        <v>1</v>
      </c>
      <c r="F12" s="15">
        <v>200</v>
      </c>
      <c r="G12" s="15">
        <v>0</v>
      </c>
      <c r="H12" s="1">
        <f t="shared" ref="H12" si="6">IF(AND(Q12&gt;=13,Q12&lt;=16),5,IF(AND(Q12&gt;=9,Q12&lt;=12),4,IF(AND(Q12&gt;=5,Q12&lt;=8),3,IF(AND(Q12&gt;=1,Q12&lt;=4),2,IF(AND(Q12&gt;=-3,Q12&lt;=0),1,IF(AND(Q12&gt;=-5,Q12&lt;=-4),0,6))))))</f>
        <v>6</v>
      </c>
      <c r="I12" s="15">
        <v>2</v>
      </c>
      <c r="J12" s="15">
        <v>0</v>
      </c>
      <c r="K12" s="15">
        <v>50</v>
      </c>
      <c r="L12" s="15">
        <v>0</v>
      </c>
      <c r="M12" s="15">
        <v>0</v>
      </c>
      <c r="N12" s="15">
        <v>0</v>
      </c>
      <c r="O12" s="15">
        <v>0</v>
      </c>
      <c r="P12" s="15">
        <v>-3</v>
      </c>
      <c r="Q12" s="15">
        <f t="shared" ref="Q12" si="7">T12-100+P12</f>
        <v>-104</v>
      </c>
      <c r="R12" s="15">
        <v>0</v>
      </c>
      <c r="S12" s="15" t="s">
        <v>847</v>
      </c>
      <c r="T12" s="1">
        <v>-1</v>
      </c>
      <c r="U12" s="11" t="s">
        <v>848</v>
      </c>
      <c r="V12" s="7" t="s">
        <v>849</v>
      </c>
      <c r="W12" s="15" t="s">
        <v>2</v>
      </c>
      <c r="X12" s="15"/>
      <c r="Y12" s="15"/>
      <c r="Z12" s="15">
        <v>1</v>
      </c>
      <c r="AA12" s="27">
        <v>1</v>
      </c>
      <c r="AB12" s="25">
        <v>0</v>
      </c>
    </row>
  </sheetData>
  <phoneticPr fontId="18" type="noConversion"/>
  <conditionalFormatting sqref="J4:Q12">
    <cfRule type="cellIs" dxfId="35" priority="40" operator="equal">
      <formula>0</formula>
    </cfRule>
  </conditionalFormatting>
  <conditionalFormatting sqref="P4:Q8">
    <cfRule type="cellIs" dxfId="34" priority="36" operator="equal">
      <formula>0</formula>
    </cfRule>
  </conditionalFormatting>
  <conditionalFormatting sqref="J4:Q4 O4:O12">
    <cfRule type="cellIs" dxfId="33" priority="35" operator="equal">
      <formula>0</formula>
    </cfRule>
  </conditionalFormatting>
  <conditionalFormatting sqref="I4">
    <cfRule type="cellIs" dxfId="32" priority="34" operator="notEqual">
      <formula>$E4</formula>
    </cfRule>
  </conditionalFormatting>
  <conditionalFormatting sqref="J4:Q4 O4:O12">
    <cfRule type="cellIs" dxfId="31" priority="33" operator="equal">
      <formula>0</formula>
    </cfRule>
  </conditionalFormatting>
  <conditionalFormatting sqref="I5">
    <cfRule type="cellIs" dxfId="30" priority="32" operator="notEqual">
      <formula>$E5</formula>
    </cfRule>
  </conditionalFormatting>
  <conditionalFormatting sqref="J5:Q5">
    <cfRule type="cellIs" dxfId="29" priority="31" operator="equal">
      <formula>0</formula>
    </cfRule>
  </conditionalFormatting>
  <conditionalFormatting sqref="I6">
    <cfRule type="cellIs" dxfId="28" priority="30" operator="notEqual">
      <formula>$E6</formula>
    </cfRule>
  </conditionalFormatting>
  <conditionalFormatting sqref="J6:Q6">
    <cfRule type="cellIs" dxfId="27" priority="29" operator="equal">
      <formula>0</formula>
    </cfRule>
  </conditionalFormatting>
  <conditionalFormatting sqref="I7">
    <cfRule type="cellIs" dxfId="26" priority="28" operator="notEqual">
      <formula>$E7</formula>
    </cfRule>
  </conditionalFormatting>
  <conditionalFormatting sqref="J7:Q7">
    <cfRule type="cellIs" dxfId="25" priority="27" operator="equal">
      <formula>0</formula>
    </cfRule>
  </conditionalFormatting>
  <conditionalFormatting sqref="I8">
    <cfRule type="cellIs" dxfId="24" priority="26" operator="notEqual">
      <formula>$E8</formula>
    </cfRule>
  </conditionalFormatting>
  <conditionalFormatting sqref="J8:Q8">
    <cfRule type="cellIs" dxfId="23" priority="25" operator="equal">
      <formula>0</formula>
    </cfRule>
  </conditionalFormatting>
  <conditionalFormatting sqref="I9:I12">
    <cfRule type="cellIs" dxfId="22" priority="24" operator="notEqual">
      <formula>$E9</formula>
    </cfRule>
  </conditionalFormatting>
  <conditionalFormatting sqref="J9:Q12">
    <cfRule type="cellIs" dxfId="21" priority="23" operator="equal">
      <formula>0</formula>
    </cfRule>
  </conditionalFormatting>
  <conditionalFormatting sqref="H5:H12">
    <cfRule type="cellIs" dxfId="20" priority="6" operator="equal">
      <formula>1</formula>
    </cfRule>
    <cfRule type="cellIs" dxfId="19" priority="7" operator="equal">
      <formula>2</formula>
    </cfRule>
    <cfRule type="cellIs" dxfId="18" priority="8" operator="equal">
      <formula>3</formula>
    </cfRule>
    <cfRule type="cellIs" dxfId="17" priority="9" operator="greaterThanOrEqual">
      <formula>4</formula>
    </cfRule>
  </conditionalFormatting>
  <conditionalFormatting sqref="H4">
    <cfRule type="cellIs" dxfId="16" priority="2" operator="equal">
      <formula>1</formula>
    </cfRule>
    <cfRule type="cellIs" dxfId="15" priority="3" operator="equal">
      <formula>2</formula>
    </cfRule>
    <cfRule type="cellIs" dxfId="14" priority="4" operator="equal">
      <formula>3</formula>
    </cfRule>
    <cfRule type="cellIs" dxfId="13" priority="5" operator="greaterThanOrEqual">
      <formula>4</formula>
    </cfRule>
  </conditionalFormatting>
  <conditionalFormatting sqref="L10:L12">
    <cfRule type="cellIs" dxfId="12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L1" sqref="L1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6" width="3.109375" customWidth="1"/>
    <col min="17" max="17" width="5.21875" customWidth="1"/>
    <col min="18" max="18" width="3.109375" customWidth="1"/>
    <col min="19" max="19" width="5.33203125" customWidth="1"/>
    <col min="20" max="20" width="5.77734375" customWidth="1"/>
    <col min="21" max="21" width="23.44140625" customWidth="1"/>
    <col min="22" max="22" width="27.21875" customWidth="1"/>
    <col min="23" max="25" width="7.88671875" customWidth="1"/>
    <col min="26" max="26" width="5" customWidth="1"/>
    <col min="27" max="28" width="4" customWidth="1"/>
  </cols>
  <sheetData>
    <row r="1" spans="1:28" ht="65.25" customHeight="1">
      <c r="A1" s="12" t="s">
        <v>187</v>
      </c>
      <c r="B1" s="13" t="s">
        <v>188</v>
      </c>
      <c r="C1" s="13" t="s">
        <v>193</v>
      </c>
      <c r="D1" s="32" t="s">
        <v>400</v>
      </c>
      <c r="E1" s="13" t="s">
        <v>189</v>
      </c>
      <c r="F1" s="13" t="s">
        <v>190</v>
      </c>
      <c r="G1" s="13" t="s">
        <v>191</v>
      </c>
      <c r="H1" s="35" t="s">
        <v>463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756</v>
      </c>
      <c r="P1" s="17" t="s">
        <v>331</v>
      </c>
      <c r="Q1" s="16" t="s">
        <v>465</v>
      </c>
      <c r="R1" s="13" t="s">
        <v>314</v>
      </c>
      <c r="S1" s="13" t="s">
        <v>313</v>
      </c>
      <c r="T1" s="13" t="s">
        <v>381</v>
      </c>
      <c r="U1" s="13" t="s">
        <v>347</v>
      </c>
      <c r="V1" s="13" t="s">
        <v>303</v>
      </c>
      <c r="W1" s="13" t="s">
        <v>380</v>
      </c>
      <c r="X1" s="13" t="s">
        <v>468</v>
      </c>
      <c r="Y1" s="40" t="s">
        <v>496</v>
      </c>
      <c r="Z1" s="14" t="s">
        <v>192</v>
      </c>
      <c r="AA1" s="23" t="s">
        <v>358</v>
      </c>
      <c r="AB1" s="28" t="s">
        <v>361</v>
      </c>
    </row>
    <row r="2" spans="1:28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754</v>
      </c>
      <c r="P2" s="18" t="s">
        <v>318</v>
      </c>
      <c r="Q2" s="18" t="s">
        <v>466</v>
      </c>
      <c r="R2" s="4" t="s">
        <v>315</v>
      </c>
      <c r="S2" s="4" t="s">
        <v>179</v>
      </c>
      <c r="T2" s="4" t="s">
        <v>499</v>
      </c>
      <c r="U2" s="4" t="s">
        <v>320</v>
      </c>
      <c r="V2" s="10" t="s">
        <v>179</v>
      </c>
      <c r="W2" s="4" t="s">
        <v>179</v>
      </c>
      <c r="X2" s="4" t="s">
        <v>469</v>
      </c>
      <c r="Y2" s="41" t="s">
        <v>497</v>
      </c>
      <c r="Z2" s="5" t="s">
        <v>179</v>
      </c>
      <c r="AA2" s="24" t="s">
        <v>318</v>
      </c>
      <c r="AB2" s="29" t="s">
        <v>318</v>
      </c>
    </row>
    <row r="3" spans="1:28">
      <c r="A3" s="2" t="s">
        <v>180</v>
      </c>
      <c r="B3" s="2" t="s">
        <v>181</v>
      </c>
      <c r="C3" s="6" t="s">
        <v>194</v>
      </c>
      <c r="D3" s="26" t="s">
        <v>401</v>
      </c>
      <c r="E3" s="2" t="s">
        <v>182</v>
      </c>
      <c r="F3" s="2" t="s">
        <v>183</v>
      </c>
      <c r="G3" s="2" t="s">
        <v>184</v>
      </c>
      <c r="H3" s="36" t="s">
        <v>464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755</v>
      </c>
      <c r="P3" s="20" t="s">
        <v>333</v>
      </c>
      <c r="Q3" s="37" t="s">
        <v>467</v>
      </c>
      <c r="R3" s="6" t="s">
        <v>316</v>
      </c>
      <c r="S3" s="2" t="s">
        <v>185</v>
      </c>
      <c r="T3" s="2" t="s">
        <v>382</v>
      </c>
      <c r="U3" s="6" t="s">
        <v>302</v>
      </c>
      <c r="V3" s="6" t="s">
        <v>304</v>
      </c>
      <c r="W3" s="6" t="s">
        <v>321</v>
      </c>
      <c r="X3" s="6" t="s">
        <v>470</v>
      </c>
      <c r="Y3" s="42" t="s">
        <v>498</v>
      </c>
      <c r="Z3" s="2" t="s">
        <v>186</v>
      </c>
      <c r="AA3" s="26" t="s">
        <v>359</v>
      </c>
      <c r="AB3" s="26" t="s">
        <v>362</v>
      </c>
    </row>
    <row r="4" spans="1:28" ht="48">
      <c r="A4">
        <v>53200100</v>
      </c>
      <c r="B4" s="22" t="s">
        <v>426</v>
      </c>
      <c r="C4" s="15" t="s">
        <v>427</v>
      </c>
      <c r="D4" s="25" t="s">
        <v>415</v>
      </c>
      <c r="E4" s="15">
        <v>3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0</v>
      </c>
      <c r="P4" s="1">
        <v>1</v>
      </c>
      <c r="Q4" s="1">
        <f t="shared" ref="Q4:Q9" si="1">T4-100+P4</f>
        <v>16</v>
      </c>
      <c r="R4" s="1">
        <v>10</v>
      </c>
      <c r="S4" s="1" t="s">
        <v>38</v>
      </c>
      <c r="T4">
        <v>115</v>
      </c>
      <c r="U4" s="11" t="s">
        <v>725</v>
      </c>
      <c r="V4" s="7" t="s">
        <v>376</v>
      </c>
      <c r="W4" s="15" t="s">
        <v>352</v>
      </c>
      <c r="X4" s="15"/>
      <c r="Y4" s="15"/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419</v>
      </c>
      <c r="C5" s="1" t="s">
        <v>420</v>
      </c>
      <c r="D5" s="25" t="s">
        <v>418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1"/>
        <v>-10</v>
      </c>
      <c r="R5" s="1">
        <v>10</v>
      </c>
      <c r="S5" s="1" t="s">
        <v>38</v>
      </c>
      <c r="T5">
        <v>90</v>
      </c>
      <c r="U5" s="11" t="s">
        <v>726</v>
      </c>
      <c r="V5" s="7" t="s">
        <v>379</v>
      </c>
      <c r="W5" s="1" t="s">
        <v>44</v>
      </c>
      <c r="X5" s="1"/>
      <c r="Y5" s="1"/>
      <c r="Z5" s="1">
        <v>2101</v>
      </c>
      <c r="AA5" s="27">
        <v>1</v>
      </c>
      <c r="AB5" s="25">
        <v>0</v>
      </c>
    </row>
    <row r="6" spans="1:28" ht="43.2">
      <c r="A6">
        <v>53200102</v>
      </c>
      <c r="B6" s="8" t="s">
        <v>428</v>
      </c>
      <c r="C6" s="1" t="s">
        <v>429</v>
      </c>
      <c r="D6" s="25" t="s">
        <v>405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0</v>
      </c>
      <c r="P6" s="1">
        <v>1</v>
      </c>
      <c r="Q6" s="1">
        <f t="shared" si="1"/>
        <v>16</v>
      </c>
      <c r="R6" s="1">
        <v>10</v>
      </c>
      <c r="S6" s="1" t="s">
        <v>38</v>
      </c>
      <c r="T6">
        <v>115</v>
      </c>
      <c r="U6" s="11" t="s">
        <v>462</v>
      </c>
      <c r="V6" s="31" t="s">
        <v>423</v>
      </c>
      <c r="W6" s="1" t="s">
        <v>46</v>
      </c>
      <c r="X6" s="1"/>
      <c r="Y6" s="1"/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422</v>
      </c>
      <c r="C7" s="1" t="s">
        <v>421</v>
      </c>
      <c r="D7" s="25" t="s">
        <v>425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v>0</v>
      </c>
      <c r="Q7" s="1">
        <f t="shared" si="1"/>
        <v>0</v>
      </c>
      <c r="R7" s="1">
        <v>10</v>
      </c>
      <c r="S7" s="1" t="s">
        <v>38</v>
      </c>
      <c r="T7">
        <v>100</v>
      </c>
      <c r="U7" s="11"/>
      <c r="V7" s="31" t="s">
        <v>424</v>
      </c>
      <c r="W7" s="1" t="s">
        <v>45</v>
      </c>
      <c r="X7" s="1"/>
      <c r="Y7" s="1"/>
      <c r="Z7" s="1">
        <v>2103</v>
      </c>
      <c r="AA7" s="27">
        <v>1</v>
      </c>
      <c r="AB7" s="25">
        <v>0</v>
      </c>
    </row>
    <row r="8" spans="1:28" ht="72">
      <c r="A8">
        <v>53200104</v>
      </c>
      <c r="B8" s="8" t="s">
        <v>431</v>
      </c>
      <c r="C8" s="1" t="s">
        <v>433</v>
      </c>
      <c r="D8" s="25" t="s">
        <v>434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f t="shared" si="1"/>
        <v>-9</v>
      </c>
      <c r="R8" s="1">
        <v>40</v>
      </c>
      <c r="S8" s="7" t="s">
        <v>306</v>
      </c>
      <c r="T8">
        <v>90</v>
      </c>
      <c r="U8" s="11" t="s">
        <v>727</v>
      </c>
      <c r="V8" s="7" t="s">
        <v>388</v>
      </c>
      <c r="W8" s="1" t="s">
        <v>432</v>
      </c>
      <c r="X8" s="1" t="s">
        <v>432</v>
      </c>
      <c r="Y8" s="1"/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435</v>
      </c>
      <c r="C9" s="1" t="s">
        <v>436</v>
      </c>
      <c r="D9" s="25" t="s">
        <v>437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1">
        <f t="shared" si="1"/>
        <v>301</v>
      </c>
      <c r="R9" s="1">
        <v>0</v>
      </c>
      <c r="S9" s="1" t="s">
        <v>6</v>
      </c>
      <c r="T9">
        <v>400</v>
      </c>
      <c r="U9" s="11" t="s">
        <v>458</v>
      </c>
      <c r="V9" s="7" t="s">
        <v>336</v>
      </c>
      <c r="W9" s="1" t="s">
        <v>19</v>
      </c>
      <c r="X9" s="1"/>
      <c r="Y9" s="1"/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11" priority="12" operator="notEqual">
      <formula>$E4</formula>
    </cfRule>
  </conditionalFormatting>
  <conditionalFormatting sqref="J4:Q7 O4:O9">
    <cfRule type="cellIs" dxfId="10" priority="11" operator="equal">
      <formula>0</formula>
    </cfRule>
  </conditionalFormatting>
  <conditionalFormatting sqref="J9:Q9">
    <cfRule type="cellIs" dxfId="9" priority="9" operator="equal">
      <formula>0</formula>
    </cfRule>
  </conditionalFormatting>
  <conditionalFormatting sqref="J8:Q8">
    <cfRule type="cellIs" dxfId="8" priority="10" operator="equal">
      <formula>0</formula>
    </cfRule>
  </conditionalFormatting>
  <conditionalFormatting sqref="H5:H9">
    <cfRule type="cellIs" dxfId="7" priority="5" operator="equal">
      <formula>1</formula>
    </cfRule>
    <cfRule type="cellIs" dxfId="6" priority="6" operator="equal">
      <formula>2</formula>
    </cfRule>
    <cfRule type="cellIs" dxfId="5" priority="7" operator="equal">
      <formula>3</formula>
    </cfRule>
    <cfRule type="cellIs" dxfId="4" priority="8" operator="greaterThanOrEqual">
      <formula>4</formula>
    </cfRule>
  </conditionalFormatting>
  <conditionalFormatting sqref="H4">
    <cfRule type="cellIs" dxfId="3" priority="1" operator="equal">
      <formula>1</formula>
    </cfRule>
    <cfRule type="cellIs" dxfId="2" priority="2" operator="equal">
      <formula>2</formula>
    </cfRule>
    <cfRule type="cellIs" dxfId="1" priority="3" operator="equal">
      <formula>3</formula>
    </cfRule>
    <cfRule type="cellIs" dxfId="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383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384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0" t="s">
        <v>385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386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387</v>
      </c>
    </row>
    <row r="10" spans="1:11">
      <c r="A10" t="s">
        <v>389</v>
      </c>
      <c r="B10" t="s">
        <v>390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407</v>
      </c>
    </row>
    <row r="2" spans="1:2">
      <c r="A2" t="s">
        <v>406</v>
      </c>
      <c r="B2">
        <f>COUNTIF(标准!D:D,"*单伤*")</f>
        <v>0</v>
      </c>
    </row>
    <row r="3" spans="1:2">
      <c r="A3" t="s">
        <v>408</v>
      </c>
      <c r="B3">
        <f>COUNTIF(标准!D:D,"*群伤*")</f>
        <v>0</v>
      </c>
    </row>
    <row r="4" spans="1:2">
      <c r="A4" t="s">
        <v>409</v>
      </c>
      <c r="B4">
        <f>COUNTIF(标准!D:D,"*单治*")</f>
        <v>0</v>
      </c>
    </row>
    <row r="5" spans="1:2">
      <c r="A5" t="s">
        <v>416</v>
      </c>
      <c r="B5">
        <f>COUNTIF(标准!D:D,"*群治*")</f>
        <v>0</v>
      </c>
    </row>
    <row r="6" spans="1:2">
      <c r="A6" t="s">
        <v>410</v>
      </c>
      <c r="B6">
        <f>COUNTIF(标准!D:D,"*正状*")</f>
        <v>0</v>
      </c>
    </row>
    <row r="7" spans="1:2">
      <c r="A7" t="s">
        <v>411</v>
      </c>
      <c r="B7">
        <f>COUNTIF(标准!D:D,"*负状*")</f>
        <v>0</v>
      </c>
    </row>
    <row r="8" spans="1:2">
      <c r="A8" t="s">
        <v>412</v>
      </c>
      <c r="B8">
        <f>COUNTIF(标准!D:D,"*手牌*")</f>
        <v>17</v>
      </c>
    </row>
    <row r="9" spans="1:2">
      <c r="A9" t="s">
        <v>440</v>
      </c>
      <c r="B9">
        <f>COUNTIF(标准!D:D,"*陷阱*")</f>
        <v>6</v>
      </c>
    </row>
    <row r="10" spans="1:2">
      <c r="A10" t="s">
        <v>413</v>
      </c>
      <c r="B10">
        <f>COUNTIF(标准!D:D,"*地形*")</f>
        <v>7</v>
      </c>
    </row>
    <row r="11" spans="1:2">
      <c r="A11" t="s">
        <v>414</v>
      </c>
      <c r="B11">
        <f>COUNTIF(标准!D:D,"*属性*")</f>
        <v>12</v>
      </c>
    </row>
    <row r="12" spans="1:2">
      <c r="A12" t="s">
        <v>525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2016-12-10T02:52:14Z</dcterms:modified>
</cp:coreProperties>
</file>