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<sst xmlns="http://schemas.openxmlformats.org/spreadsheetml/2006/main" count="1140" uniqueCount="761">
  <si>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</si>
  <si>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</si>
  <si>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</si>
  <si>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</si>
  <si>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</si>
  <si>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</si>
  <si>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</si>
  <si>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</si>
  <si>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</si>
  <si>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</si>
  <si>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</si>
  <si>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</si>
  <si>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</si>
  <si>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</si>
  <si>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</si>
  <si>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</si>
  <si>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</si>
  <si>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</si>
  <si>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</si>
  <si>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</si>
  <si>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</si>
  <si>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</si>
  <si>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</si>
  <si>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</si>
  <si>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</si>
  <si>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</si>
  <si>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</si>
  <si>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</si>
  <si>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</si>
  <si>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</si>
  <si>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</si>
  <si>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</si>
  <si>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</si>
  <si>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</si>
  <si>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</si>
  <si>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</si>
  <si>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</si>
  <si>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</si>
  <si>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</si>
  <si>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</si>
  <si>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</si>
  <si>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</si>
  <si>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</si>
  <si>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</si>
  <si>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</si>
  <si>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</si>
  <si>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</si>
  <si>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</si>
  <si>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</si>
  <si>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</si>
  <si>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</si>
  <si>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</si>
  <si>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</si>
  <si>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</si>
  <si>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</si>
  <si>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</si>
  <si>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</si>
  <si>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</si>
  <si>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</si>
  <si>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</si>
  <si>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</si>
  <si>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</si>
  <si>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</si>
  <si>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</si>
  <si>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</si>
  <si>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</si>
  <si>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</si>
  <si>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</si>
  <si>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</si>
  <si>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</si>
  <si>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</si>
  <si>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</si>
  <si>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</si>
  <si>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</si>
  <si>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</si>
  <si>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</si>
  <si>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</si>
  <si>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</si>
  <si>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</si>
  <si>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</si>
  <si>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</si>
  <si>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</si>
  <si>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</si>
  <si>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</si>
  <si>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</si>
  <si>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</si>
  <si>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</si>
  <si>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</si>
  <si>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</si>
  <si>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</si>
  <si>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</si>
  <si>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</si>
  <si>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</si>
  <si>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</si>
  <si>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</si>
  <si>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</si>
  <si>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</si>
  <si>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</si>
  <si>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</si>
  <si>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</si>
  <si>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</si>
  <si>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</si>
  <si>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</si>
  <si>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</si>
  <si>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</si>
  <si>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</si>
  <si>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</si>
  <si>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</si>
  <si>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</si>
  <si>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</si>
  <si>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</si>
  <si>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</si>
  <si>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</si>
  <si>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</si>
  <si>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</si>
  <si>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</si>
  <si>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</si>
  <si>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</si>
  <si>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</si>
  <si>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</si>
  <si>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</si>
  <si>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</si>
  <si>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</si>
  <si>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</si>
  <si>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</si>
  <si>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</si>
  <si>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</si>
  <si>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</si>
  <si>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</si>
  <si>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</si>
  <si>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</si>
  <si>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</si>
  <si>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</si>
  <si>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</si>
  <si>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</si>
  <si>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</si>
  <si>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</si>
  <si>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</si>
  <si>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</si>
  <si>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</si>
  <si>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</si>
  <si>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</si>
  <si>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</si>
  <si>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</si>
  <si>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</si>
  <si>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</si>
  <si>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</si>
  <si>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</si>
  <si>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</si>
  <si>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</si>
  <si>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</si>
  <si>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</si>
  <si>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</si>
  <si>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</si>
  <si>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</si>
  <si>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</si>
  <si>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</si>
  <si>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</si>
  <si>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</si>
  <si>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</si>
  <si>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</si>
  <si>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</si>
  <si>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</si>
  <si>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</si>
  <si>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</si>
  <si>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</si>
  <si>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</si>
  <si>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</si>
  <si>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</si>
  <si>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</si>
  <si>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</si>
  <si>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</si>
  <si>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</si>
  <si>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</si>
  <si>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</si>
  <si>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</si>
  <si>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</si>
  <si>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</si>
  <si>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</si>
  <si>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</si>
  <si>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</si>
  <si>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</si>
  <si>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</si>
  <si>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</si>
  <si>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</si>
  <si>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</si>
  <si>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</si>
  <si>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</si>
  <si>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</si>
  <si>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</si>
  <si>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</si>
  <si>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</si>
  <si>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</si>
  <si>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</si>
  <si>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</si>
  <si>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</si>
  <si>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</si>
  <si>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</si>
  <si>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</si>
  <si>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</si>
  <si>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</si>
  <si>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</si>
  <si>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</si>
  <si>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</si>
  <si>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</si>
  <si>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</si>
  <si>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</si>
  <si>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</si>
  <si>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</si>
  <si>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</si>
  <si>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</si>
  <si>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</si>
  <si>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</si>
  <si>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</si>
  <si>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</si>
  <si>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</si>
  <si>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</si>
  <si>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</si>
  <si>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</si>
  <si>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</si>
  <si>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</si>
  <si>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</si>
  <si>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</si>
  <si>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</si>
  <si>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</si>
  <si>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</si>
  <si>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</si>
  <si>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</si>
  <si>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</si>
  <si>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</si>
  <si>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</si>
  <si>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</si>
  <si>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</si>
  <si>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</si>
  <si>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</si>
  <si>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</si>
  <si>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</si>
  <si>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</si>
  <si>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</si>
  <si>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</si>
  <si>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</si>
  <si>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</si>
  <si>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</si>
  <si>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</si>
  <si>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</si>
  <si>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</si>
  <si>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</si>
  <si>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</si>
  <si>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</si>
  <si>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</si>
  <si>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</si>
  <si>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</si>
  <si>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</si>
  <si>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</si>
  <si>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</si>
  <si>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</si>
  <si>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</si>
  <si>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</si>
  <si>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</si>
  <si>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</si>
  <si>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</si>
  <si>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</si>
  <si>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</si>
  <si>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</si>
  <si>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</si>
  <si>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</si>
  <si>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</si>
  <si>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</si>
  <si>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</si>
  <si>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</si>
  <si>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</si>
  <si>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</si>
  <si>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</si>
  <si>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</si>
  <si>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</si>
  <si>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</si>
  <si>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</si>
  <si>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</si>
  <si>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</si>
  <si>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</si>
  <si>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</si>
  <si>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</si>
  <si>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</si>
  <si>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Geyser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</si>
  <si>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</si>
  <si>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</si>
  <si>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</si>
  <si>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</si>
  <si>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</si>
  <si>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</si>
  <si>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</si>
  <si>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</si>
  <si>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</si>
  <si>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</si>
  <si>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</si>
  <si>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</si>
  <si>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</si>
  <si>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</si>
  <si>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</si>
  <si>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</si>
  <si>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</si>
  <si>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</si>
  <si>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</si>
  <si>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</si>
  <si>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</si>
  <si>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</si>
  <si>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</si>
  <si>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</si>
  <si>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</si>
  <si>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</si>
  <si>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</si>
  <si>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</si>
  <si>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</si>
  <si>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</si>
  <si>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</si>
  <si>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</si>
  <si>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</si>
  <si>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</si>
  <si>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</si>
  <si>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</si>
  <si>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</si>
  <si>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</si>
  <si>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</si>
  <si>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</si>
  <si>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</si>
  <si>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</si>
  <si>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</si>
  <si>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</si>
  <si>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</si>
  <si>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</si>
  <si>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</si>
  <si>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</si>
  <si>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</si>
  <si>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</si>
  <si>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</si>
  <si>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</si>
  <si>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</si>
  <si>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</si>
  <si>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</si>
  <si>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</si>
  <si>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</si>
  <si>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</si>
  <si>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</si>
  <si>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</si>
  <si>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</si>
  <si>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</si>
  <si>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</si>
  <si>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</si>
  <si>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</si>
  <si>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</si>
  <si>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</si>
  <si>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</si>
  <si>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</si>
  <si>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</si>
  <si>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</si>
  <si>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</si>
  <si>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</si>
  <si>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</si>
  <si>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</si>
  <si>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</si>
  <si>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</si>
  <si>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</si>
  <si>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</si>
  <si>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</si>
  <si>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</si>
  <si>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</si>
  <si>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</si>
  <si>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</si>
  <si>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</si>
  <si>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</si>
  <si>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</si>
  <si>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</si>
  <si>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</si>
  <si>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</si>
  <si>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</si>
  <si>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</si>
  <si>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</si>
  <si>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</si>
  <si>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</si>
  <si>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</si>
  <si>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</si>
  <si>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if(MathTool.GetRandom(100)&lt;s.Rate&amp;&amp;t.Star&lt;6)t.SuddenDeath();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</si>
  <si>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</si>
  <si>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</si>
  <si>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</si>
  <si>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</si>
  <si>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</si>
  <si>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</si>
  <si>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</si>
  <si>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</si>
  <si>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</si>
  <si>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</si>
  <si>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</si>
  <si>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</si>
  <si>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</si>
  <si>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</si>
  <si>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</si>
  <si>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</si>
  <si>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</si>
  <si>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</si>
  <si>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</si>
  <si>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</si>
  <si>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</si>
  <si>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</si>
  <si>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</si>
  <si>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</si>
  <si>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</si>
  <si>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</si>
  <si>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</si>
  <si>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</si>
  <si>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</si>
  <si>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</si>
  <si>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</si>
  <si>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</si>
  <si>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</si>
  <si>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</si>
  <si>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</si>
  <si>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</si>
  <si>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</si>
  <si>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</si>
  <si>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</si>
  <si>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</si>
  <si>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</si>
  <si>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</si>
  <si>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</si>
  <si>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</si>
  <si>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</si>
  <si>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</si>
  <si>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</si>
  <si>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</si>
  <si>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</si>
  <si>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</si>
  <si>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</si>
  <si>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</si>
  <si>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</si>
  <si>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</si>
  <si>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</si>
  <si>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</si>
  <si>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</si>
  <si>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</si>
  <si>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</si>
  <si>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</si>
  <si>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</si>
  <si>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</si>
  <si>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</si>
  <si>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</si>
  <si>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</si>
  <si>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</si>
  <si>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</si>
  <si>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</si>
  <si>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</si>
  <si>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</si>
  <si>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</si>
  <si>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</si>
  <si>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</si>
  <si>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</si>
  <si>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</si>
  <si>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</si>
  <si>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</si>
  <si>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</si>
  <si>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</si>
  <si>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</si>
  <si>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</si>
  <si>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</si>
  <si>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</si>
  <si>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</si>
  <si>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</si>
  <si>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</si>
  <si>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</si>
  <si>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</si>
  <si>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</si>
  <si>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</si>
  <si>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</si>
  <si>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</si>
  <si>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</si>
  <si>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</si>
  <si>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</si>
  <si>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</si>
  <si>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</si>
  <si>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</si>
  <si>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</si>
  <si>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</si>
  <si>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</si>
  <si>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</si>
  <si>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</si>
  <si>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</si>
  <si>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</si>
  <si>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</si>
  <si>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</si>
  <si>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</si>
  <si>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</si>
  <si>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</si>
  <si>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</si>
  <si>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</si>
  <si>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</si>
  <si>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</si>
  <si>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</si>
  <si>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</si>
  <si>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</si>
  <si>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</si>
  <si>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</si>
  <si>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</si>
  <si>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</si>
  <si>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</si>
  <si>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</si>
  <si>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</si>
  <si>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</si>
  <si>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</si>
  <si>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</si>
  <si>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</si>
  <si>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</si>
  <si>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</si>
  <si>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</si>
  <si>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</si>
  <si>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</si>
  <si>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</si>
  <si>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未完成，单伤</t>
  </si>
  <si>
    <t>未完成，</t>
  </si>
  <si>
    <t>未完成，属性</t>
  </si>
  <si>
    <t>未完成，单伤，负状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</si>
  <si>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</si>
  <si>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</si>
  <si>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</si>
  <si>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</si>
  <si>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</si>
  <si>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</si>
  <si>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</si>
  <si>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</si>
  <si>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</si>
  <si>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</si>
  <si>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</si>
  <si>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</si>
  <si>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</si>
  <si>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</si>
  <si>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</si>
  <si>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</si>
  <si>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</si>
  <si>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</si>
  <si>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</si>
  <si>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</si>
  <si>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</si>
  <si>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</si>
  <si>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</si>
  <si>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</si>
  <si>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</si>
  <si>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</si>
  <si>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</si>
  <si>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</si>
  <si>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</si>
  <si>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</si>
  <si>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</si>
  <si>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</si>
  <si>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</si>
  <si>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</si>
  <si>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</si>
  <si>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</si>
  <si>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</si>
  <si>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</si>
  <si>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</si>
  <si>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</si>
  <si>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</si>
  <si>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</si>
  <si>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</si>
  <si>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</si>
  <si>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</si>
  <si>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</si>
  <si>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</si>
  <si>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</si>
  <si>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</si>
  <si>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</si>
  <si>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</si>
  <si>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</si>
  <si>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</si>
  <si>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</si>
  <si>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</si>
  <si>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</si>
  <si>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</si>
  <si>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</si>
  <si>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</si>
  <si>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</si>
  <si>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</si>
  <si>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</si>
  <si>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</si>
  <si>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</si>
  <si>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</si>
  <si>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</si>
  <si>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</si>
  <si>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</si>
  <si>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</si>
  <si>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</si>
  <si>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</si>
  <si>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</si>
  <si>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</si>
  <si>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</si>
  <si>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</si>
  <si>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</si>
  <si>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</si>
  <si>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</si>
  <si>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</si>
  <si>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</si>
  <si>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</si>
  <si>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</si>
  <si>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</si>
  <si>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</si>
  <si>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</si>
  <si>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</si>
  <si>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</si>
  <si>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</si>
  <si>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</si>
  <si>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</si>
  <si>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</si>
  <si>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</si>
  <si>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</si>
  <si>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</si>
  <si>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</si>
  <si>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</si>
  <si>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</si>
  <si>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</si>
  <si>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</si>
  <si>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</si>
  <si>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</si>
  <si>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</si>
  <si>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</si>
  <si>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</si>
  <si>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</si>
  <si>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</si>
  <si>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</si>
  <si>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</si>
  <si>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</si>
  <si>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</si>
  <si>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</si>
  <si>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</si>
  <si>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</si>
  <si>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</si>
  <si>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</si>
  <si>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</si>
  <si>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</si>
  <si>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</si>
  <si>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</si>
  <si>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</si>
  <si>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</si>
  <si>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</si>
  <si>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</si>
  <si>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</si>
  <si>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</si>
  <si>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</si>
  <si>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</si>
  <si>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</si>
  <si>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</si>
  <si>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</si>
  <si>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</si>
  <si>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</si>
  <si>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</si>
  <si>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</si>
  <si>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</si>
  <si>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</si>
  <si>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</si>
  <si>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</si>
  <si>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</si>
  <si>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</si>
  <si>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</si>
  <si>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</si>
  <si>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</si>
  <si>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</si>
  <si>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</si>
  <si>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</si>
  <si>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</si>
  <si>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</si>
  <si>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</si>
  <si>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</si>
  <si>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</si>
  <si>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</si>
  <si>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</si>
  <si>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</si>
  <si>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</si>
  <si>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</si>
  <si>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</si>
  <si>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</si>
  <si>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</si>
  <si>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</si>
  <si>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</si>
  <si>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</si>
  <si>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</si>
  <si>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</si>
  <si>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</si>
  <si>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</si>
  <si>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</si>
  <si>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</si>
  <si>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</si>
  <si>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</si>
  <si>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</si>
  <si>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</si>
  <si>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</si>
  <si>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</si>
  <si>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</si>
  <si>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</si>
  <si>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</si>
  <si>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</si>
  <si>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</si>
  <si>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</si>
  <si>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</si>
  <si>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</si>
  <si>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</si>
  <si>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</si>
  <si>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</si>
  <si>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</si>
  <si>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</si>
  <si>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</si>
  <si>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</si>
  <si>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</si>
  <si>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</si>
  <si>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</si>
  <si>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</si>
  <si>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</si>
  <si>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</si>
  <si>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</si>
  <si>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</si>
  <si>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</si>
  <si>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</si>
  <si>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</si>
  <si>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</si>
  <si>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</si>
  <si>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</si>
  <si>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</si>
  <si>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</si>
  <si>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</si>
  <si>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</si>
  <si>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</si>
  <si>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</si>
  <si>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</si>
  <si>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</si>
  <si>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</si>
  <si>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</si>
  <si>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</si>
  <si>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</si>
  <si>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</si>
  <si>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</si>
  <si>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</si>
  <si>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</si>
  <si>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</si>
  <si>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回复1.5卡片距离内我方单位{1}点生命，抽一张牌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</si>
  <si>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</si>
  <si>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</si>
  <si>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</si>
  <si>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</si>
  <si>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抽取2张卡片,{4:0.0}%几率抽取额外1张卡牌</t>
    <phoneticPr fontId="18" type="noConversion"/>
  </si>
  <si>
    <t>破坏所有敌方单位的武器，{4:0.0}%几率抽取额外1张卡牌</t>
    <phoneticPr fontId="18" type="noConversion"/>
  </si>
  <si>
    <t>p.GetNextNCard(2);if(MathTool.GetRandom(100)&lt;s.Rate) p.GetNextNCard(1);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</si>
  <si>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</si>
  <si>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将目标单位和周围随机单位交换位置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</si>
  <si>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</si>
  <si>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</si>
  <si>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</si>
  <si>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</si>
  <si>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</si>
  <si>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</si>
  <si>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t.OnMagicDamage(s.Damage,s.Attr);if(t.Star&lt;6&amp;&amp;MathTool.GetRandom(100)&lt;s.Rate)t.SuddenDeath();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</si>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</sst>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12</c:v>
                </c:pt>
                <c:pt idx="1">
                  <c:v>23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928496"/>
        <c:axId val="701929056"/>
      </c:barChart>
      <c:catAx>
        <c:axId val="7019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29056"/>
        <c:crosses val="autoZero"/>
        <c:auto val="1"/>
        <c:lblAlgn val="ctr"/>
        <c:lblOffset val="100"/>
        <c:noMultiLvlLbl val="0"/>
      </c:catAx>
      <c:valAx>
        <c:axId val="701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45" dataDxfId="144" tableBorderDxfId="143">
  <autoFilter ref="A3:AB113"/>
  <sortState ref="A4:AB113">
    <sortCondition ref="A3:A113"/>
  </sortState>
  <tableColumns count="28">
    <tableColumn id="1" name="Id" dataDxfId="142"/>
    <tableColumn id="2" name="Name" dataDxfId="141"/>
    <tableColumn id="20" name="Ename" dataDxfId="140"/>
    <tableColumn id="21" name="Remark" dataDxfId="139"/>
    <tableColumn id="3" name="Star" dataDxfId="138"/>
    <tableColumn id="4" name="Type" dataDxfId="137"/>
    <tableColumn id="5" name="Attr" dataDxfId="136"/>
    <tableColumn id="8" name="Quality" dataDxfId="13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4"/>
    <tableColumn id="9" name="Damage" dataDxfId="133"/>
    <tableColumn id="10" name="Cure" dataDxfId="132"/>
    <tableColumn id="11" name="Time" dataDxfId="131"/>
    <tableColumn id="13" name="Help" dataDxfId="130"/>
    <tableColumn id="16" name="Rate" dataDxfId="129"/>
    <tableColumn id="12" name="Modify" dataDxfId="128"/>
    <tableColumn id="27" name="Sum" dataDxfId="127">
      <calculatedColumnFormula>S4-100+O4</calculatedColumnFormula>
    </tableColumn>
    <tableColumn id="6" name="Range" dataDxfId="126"/>
    <tableColumn id="15" name="Target" dataDxfId="125"/>
    <tableColumn id="25" name="Mark" dataDxfId="124"/>
    <tableColumn id="22" name="Effect" dataDxfId="123"/>
    <tableColumn id="24" name="GetDescript" dataDxfId="122"/>
    <tableColumn id="17" name="UnitEffect" dataDxfId="121"/>
    <tableColumn id="28" name="AreaEffect" dataDxfId="120"/>
    <tableColumn id="26" name="JobId" dataDxfId="119"/>
    <tableColumn id="18" name="Res" dataDxfId="118"/>
    <tableColumn id="19" name="Icon" dataDxfId="117"/>
    <tableColumn id="14" name="IsSpecial" dataDxfId="116"/>
    <tableColumn id="23" name="IsNew" dataDxfId="1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114" dataDxfId="113" tableBorderDxfId="112">
  <autoFilter ref="A3:AB10"/>
  <sortState ref="A4:X138">
    <sortCondition ref="A3:A138"/>
  </sortState>
  <tableColumns count="28">
    <tableColumn id="1" name="Id" dataDxfId="111"/>
    <tableColumn id="2" name="Name" dataDxfId="110"/>
    <tableColumn id="20" name="Ename" dataDxfId="109"/>
    <tableColumn id="21" name="Remark" dataDxfId="108"/>
    <tableColumn id="3" name="Star" dataDxfId="107"/>
    <tableColumn id="4" name="Type" dataDxfId="106"/>
    <tableColumn id="5" name="Attr" dataDxfId="105"/>
    <tableColumn id="8" name="Quality" dataDxfId="10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2" name="Modify" dataDxfId="97"/>
    <tableColumn id="27" name="Sum" dataDxfId="96">
      <calculatedColumnFormula>S4-100+O4</calculatedColumnFormula>
    </tableColumn>
    <tableColumn id="6" name="Range" dataDxfId="95"/>
    <tableColumn id="15" name="Target" dataDxfId="94"/>
    <tableColumn id="25" name="Mark" dataDxfId="93"/>
    <tableColumn id="22" name="Effect" dataDxfId="92"/>
    <tableColumn id="24" name="GetDescript" dataDxfId="91"/>
    <tableColumn id="17" name="UnitEffect" dataDxfId="90"/>
    <tableColumn id="28" name="AreaEffect" dataDxfId="89"/>
    <tableColumn id="26" name="JobId" dataDxfId="88"/>
    <tableColumn id="18" name="Res" dataDxfId="87"/>
    <tableColumn id="19" name="Icon" dataDxfId="86"/>
    <tableColumn id="14" name="IsSpecial" dataDxfId="85"/>
    <tableColumn id="23" name="IsNew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3" tableBorderDxfId="82">
  <autoFilter ref="A3:AB9"/>
  <sortState ref="A4:X138">
    <sortCondition ref="A3:A138"/>
  </sortState>
  <tableColumns count="28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2" name="Modify" dataDxfId="67"/>
    <tableColumn id="27" name="Sum" dataDxfId="66">
      <calculatedColumnFormula>S4-100+O4</calculatedColumnFormula>
    </tableColumn>
    <tableColumn id="6" name="Range" dataDxfId="65"/>
    <tableColumn id="15" name="Target" dataDxfId="64"/>
    <tableColumn id="25" name="Mark" dataDxfId="63"/>
    <tableColumn id="22" name="Effect" dataDxfId="62"/>
    <tableColumn id="24" name="GetDescript" dataDxfId="61"/>
    <tableColumn id="17" name="UnitEffect" dataDxfId="60"/>
    <tableColumn id="28" name="AreaEffect" dataDxfId="59"/>
    <tableColumn id="26" name="JobId" dataDxfId="58"/>
    <tableColumn id="18" name="Res" dataDxfId="57"/>
    <tableColumn id="19" name="Icon" dataDxfId="56"/>
    <tableColumn id="14" name="IsSpecial" dataDxfId="55"/>
    <tableColumn id="23" name="IsNew" dataDxfId="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85" activePane="bottomRight" state="frozen"/>
      <selection pane="topRight" activeCell="C1" sqref="C1"/>
      <selection pane="bottomLeft" activeCell="A4" sqref="A4"/>
      <selection pane="bottomRight" activeCell="D87" sqref="D8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5" t="s">
        <v>444</v>
      </c>
      <c r="E1" s="13" t="s">
        <v>195</v>
      </c>
      <c r="F1" s="13" t="s">
        <v>196</v>
      </c>
      <c r="G1" s="13" t="s">
        <v>197</v>
      </c>
      <c r="H1" s="38" t="s">
        <v>520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370</v>
      </c>
      <c r="N1" s="16" t="s">
        <v>375</v>
      </c>
      <c r="O1" s="17" t="s">
        <v>345</v>
      </c>
      <c r="P1" s="16" t="s">
        <v>522</v>
      </c>
      <c r="Q1" s="13" t="s">
        <v>328</v>
      </c>
      <c r="R1" s="13" t="s">
        <v>327</v>
      </c>
      <c r="S1" s="13" t="s">
        <v>419</v>
      </c>
      <c r="T1" s="13" t="s">
        <v>373</v>
      </c>
      <c r="U1" s="13" t="s">
        <v>313</v>
      </c>
      <c r="V1" s="13" t="s">
        <v>418</v>
      </c>
      <c r="W1" s="13" t="s">
        <v>525</v>
      </c>
      <c r="X1" s="43" t="s">
        <v>576</v>
      </c>
      <c r="Y1" s="13" t="s">
        <v>198</v>
      </c>
      <c r="Z1" s="14" t="s">
        <v>199</v>
      </c>
      <c r="AA1" s="24" t="s">
        <v>391</v>
      </c>
      <c r="AB1" s="29" t="s">
        <v>394</v>
      </c>
    </row>
    <row r="2" spans="1:28">
      <c r="A2" s="3" t="s">
        <v>183</v>
      </c>
      <c r="B2" s="4" t="s">
        <v>184</v>
      </c>
      <c r="C2" s="4" t="s">
        <v>202</v>
      </c>
      <c r="D2" s="36" t="s">
        <v>202</v>
      </c>
      <c r="E2" s="4" t="s">
        <v>183</v>
      </c>
      <c r="F2" s="4" t="s">
        <v>183</v>
      </c>
      <c r="G2" s="4" t="s">
        <v>183</v>
      </c>
      <c r="H2" s="10" t="s">
        <v>393</v>
      </c>
      <c r="I2" s="4" t="s">
        <v>332</v>
      </c>
      <c r="J2" s="18" t="s">
        <v>338</v>
      </c>
      <c r="K2" s="18" t="s">
        <v>341</v>
      </c>
      <c r="L2" s="18" t="s">
        <v>374</v>
      </c>
      <c r="M2" s="18" t="s">
        <v>374</v>
      </c>
      <c r="N2" s="18" t="s">
        <v>376</v>
      </c>
      <c r="O2" s="18" t="s">
        <v>346</v>
      </c>
      <c r="P2" s="18" t="s">
        <v>523</v>
      </c>
      <c r="Q2" s="4" t="s">
        <v>329</v>
      </c>
      <c r="R2" s="4" t="s">
        <v>184</v>
      </c>
      <c r="S2" s="4" t="s">
        <v>580</v>
      </c>
      <c r="T2" s="4" t="s">
        <v>485</v>
      </c>
      <c r="U2" s="10" t="s">
        <v>184</v>
      </c>
      <c r="V2" s="4" t="s">
        <v>184</v>
      </c>
      <c r="W2" s="4" t="s">
        <v>526</v>
      </c>
      <c r="X2" s="44" t="s">
        <v>577</v>
      </c>
      <c r="Y2" s="4" t="s">
        <v>183</v>
      </c>
      <c r="Z2" s="5" t="s">
        <v>184</v>
      </c>
      <c r="AA2" s="25" t="s">
        <v>393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445</v>
      </c>
      <c r="E3" s="2" t="s">
        <v>187</v>
      </c>
      <c r="F3" s="2" t="s">
        <v>188</v>
      </c>
      <c r="G3" s="2" t="s">
        <v>189</v>
      </c>
      <c r="H3" s="39" t="s">
        <v>521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371</v>
      </c>
      <c r="N3" s="19" t="s">
        <v>377</v>
      </c>
      <c r="O3" s="20" t="s">
        <v>347</v>
      </c>
      <c r="P3" s="40" t="s">
        <v>524</v>
      </c>
      <c r="Q3" s="6" t="s">
        <v>330</v>
      </c>
      <c r="R3" s="2" t="s">
        <v>530</v>
      </c>
      <c r="S3" s="2" t="s">
        <v>420</v>
      </c>
      <c r="T3" s="6" t="s">
        <v>529</v>
      </c>
      <c r="U3" s="6" t="s">
        <v>314</v>
      </c>
      <c r="V3" s="6" t="s">
        <v>541</v>
      </c>
      <c r="W3" s="6" t="s">
        <v>527</v>
      </c>
      <c r="X3" s="45" t="s">
        <v>578</v>
      </c>
      <c r="Y3" s="2" t="s">
        <v>191</v>
      </c>
      <c r="Z3" s="2" t="s">
        <v>192</v>
      </c>
      <c r="AA3" s="27" t="s">
        <v>392</v>
      </c>
      <c r="AB3" s="27" t="s">
        <v>395</v>
      </c>
    </row>
    <row r="4" spans="1:28" ht="48">
      <c r="A4">
        <v>53000001</v>
      </c>
      <c r="B4" s="8" t="s">
        <v>0</v>
      </c>
      <c r="C4" s="1" t="s">
        <v>218</v>
      </c>
      <c r="D4" s="26" t="s">
        <v>631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747</v>
      </c>
      <c r="U4" s="32" t="s">
        <v>745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219</v>
      </c>
      <c r="D5" s="26" t="s">
        <v>673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441</v>
      </c>
      <c r="U5" s="7" t="s">
        <v>667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220</v>
      </c>
      <c r="D6" s="26" t="s">
        <v>607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561</v>
      </c>
      <c r="U6" s="7" t="s">
        <v>416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221</v>
      </c>
      <c r="D7" s="26" t="s">
        <v>579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562</v>
      </c>
      <c r="U7" s="7" t="s">
        <v>417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203</v>
      </c>
      <c r="C8" s="1" t="s">
        <v>222</v>
      </c>
      <c r="D8" s="26" t="s">
        <v>544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543</v>
      </c>
      <c r="S8">
        <v>100</v>
      </c>
      <c r="T8" s="11" t="s">
        <v>545</v>
      </c>
      <c r="U8" s="7" t="s">
        <v>372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176</v>
      </c>
      <c r="C9" s="1" t="s">
        <v>304</v>
      </c>
      <c r="D9" s="26" t="s">
        <v>608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177</v>
      </c>
      <c r="S9">
        <v>90</v>
      </c>
      <c r="T9" s="11" t="s">
        <v>581</v>
      </c>
      <c r="U9" s="7" t="s">
        <v>549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178</v>
      </c>
      <c r="C10" s="1" t="s">
        <v>305</v>
      </c>
      <c r="D10" s="26" t="s">
        <v>608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177</v>
      </c>
      <c r="S10">
        <v>90</v>
      </c>
      <c r="T10" s="11" t="s">
        <v>555</v>
      </c>
      <c r="U10" s="7" t="s">
        <v>548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179</v>
      </c>
      <c r="C11" s="1" t="s">
        <v>306</v>
      </c>
      <c r="D11" s="26" t="s">
        <v>608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177</v>
      </c>
      <c r="S11">
        <v>90</v>
      </c>
      <c r="T11" s="11" t="s">
        <v>556</v>
      </c>
      <c r="U11" s="7" t="s">
        <v>550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180</v>
      </c>
      <c r="C12" s="1" t="s">
        <v>307</v>
      </c>
      <c r="D12" s="26" t="s">
        <v>608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177</v>
      </c>
      <c r="S12">
        <v>90</v>
      </c>
      <c r="T12" s="11" t="s">
        <v>557</v>
      </c>
      <c r="U12" s="7" t="s">
        <v>551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223</v>
      </c>
      <c r="D13" s="26" t="s">
        <v>608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177</v>
      </c>
      <c r="S13">
        <v>90</v>
      </c>
      <c r="T13" s="11" t="s">
        <v>558</v>
      </c>
      <c r="U13" s="7" t="s">
        <v>552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181</v>
      </c>
      <c r="C14" s="1" t="s">
        <v>217</v>
      </c>
      <c r="D14" s="26" t="s">
        <v>608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177</v>
      </c>
      <c r="S14">
        <v>90</v>
      </c>
      <c r="T14" s="11" t="s">
        <v>559</v>
      </c>
      <c r="U14" s="7" t="s">
        <v>553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224</v>
      </c>
      <c r="D15" s="26" t="s">
        <v>608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177</v>
      </c>
      <c r="S15">
        <v>90</v>
      </c>
      <c r="T15" s="11" t="s">
        <v>560</v>
      </c>
      <c r="U15" s="7" t="s">
        <v>554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60">
      <c r="A16">
        <v>53000013</v>
      </c>
      <c r="B16" s="23" t="s">
        <v>404</v>
      </c>
      <c r="C16" s="15" t="s">
        <v>405</v>
      </c>
      <c r="D16" s="26" t="s">
        <v>605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406</v>
      </c>
      <c r="S16">
        <v>100</v>
      </c>
      <c r="T16" s="11" t="s">
        <v>734</v>
      </c>
      <c r="U16" s="7" t="s">
        <v>604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537</v>
      </c>
      <c r="C17" s="1" t="s">
        <v>539</v>
      </c>
      <c r="D17" s="26" t="s">
        <v>538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540</v>
      </c>
      <c r="S17">
        <v>100</v>
      </c>
      <c r="T17" s="11" t="s">
        <v>645</v>
      </c>
      <c r="U17" s="7" t="s">
        <v>582</v>
      </c>
      <c r="V17" s="1" t="s">
        <v>542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225</v>
      </c>
      <c r="D18" s="26" t="s">
        <v>583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14</v>
      </c>
      <c r="S18">
        <v>75</v>
      </c>
      <c r="T18" s="11" t="s">
        <v>612</v>
      </c>
      <c r="U18" s="7" t="s">
        <v>348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226</v>
      </c>
      <c r="D19" s="26" t="s">
        <v>584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602</v>
      </c>
      <c r="U19" s="7" t="s">
        <v>349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227</v>
      </c>
      <c r="D20" s="26" t="s">
        <v>546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547</v>
      </c>
      <c r="U20" s="7" t="s">
        <v>603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228</v>
      </c>
      <c r="D21" s="26" t="s">
        <v>579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563</v>
      </c>
      <c r="U21" s="7" t="s">
        <v>426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229</v>
      </c>
      <c r="D22" s="26" t="s">
        <v>585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>S22-100+O22</f>
        <v>3</v>
      </c>
      <c r="Q22" s="1">
        <v>40</v>
      </c>
      <c r="R22" s="7" t="s">
        <v>317</v>
      </c>
      <c r="S22">
        <v>100</v>
      </c>
      <c r="T22" s="11" t="s">
        <v>649</v>
      </c>
      <c r="U22" s="7" t="s">
        <v>651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230</v>
      </c>
      <c r="D23" s="26" t="s">
        <v>648</v>
      </c>
      <c r="E23" s="1">
        <v>3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-1</v>
      </c>
      <c r="Q23" s="1">
        <v>60</v>
      </c>
      <c r="R23" s="7" t="s">
        <v>319</v>
      </c>
      <c r="S23">
        <v>100</v>
      </c>
      <c r="T23" s="11" t="s">
        <v>650</v>
      </c>
      <c r="U23" s="7" t="s">
        <v>646</v>
      </c>
      <c r="V23" s="1" t="s">
        <v>647</v>
      </c>
      <c r="W23" s="1" t="s">
        <v>647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231</v>
      </c>
      <c r="D24" s="26" t="s">
        <v>654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>S24-100+O24</f>
        <v>6</v>
      </c>
      <c r="Q24" s="1">
        <v>90</v>
      </c>
      <c r="R24" s="7" t="s">
        <v>317</v>
      </c>
      <c r="S24">
        <v>100</v>
      </c>
      <c r="T24" s="11" t="s">
        <v>652</v>
      </c>
      <c r="U24" s="7" t="s">
        <v>653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232</v>
      </c>
      <c r="D25" s="26" t="s">
        <v>686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>S25-100+O25</f>
        <v>7</v>
      </c>
      <c r="Q25" s="1">
        <v>0</v>
      </c>
      <c r="R25" s="1" t="s">
        <v>28</v>
      </c>
      <c r="S25">
        <v>107</v>
      </c>
      <c r="T25" s="11" t="s">
        <v>685</v>
      </c>
      <c r="U25" s="7" t="s">
        <v>428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233</v>
      </c>
      <c r="D26" s="26" t="s">
        <v>588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433</v>
      </c>
      <c r="U26" s="22" t="s">
        <v>431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234</v>
      </c>
      <c r="D27" s="26" t="s">
        <v>587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434</v>
      </c>
      <c r="U27" s="7" t="s">
        <v>432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235</v>
      </c>
      <c r="D28" s="26" t="s">
        <v>579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586</v>
      </c>
      <c r="U28" s="7" t="s">
        <v>615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236</v>
      </c>
      <c r="D29" s="26" t="s">
        <v>655</v>
      </c>
      <c r="E29" s="1">
        <v>4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>S29-100+O29</f>
        <v>5</v>
      </c>
      <c r="Q29" s="1">
        <v>10</v>
      </c>
      <c r="R29" s="1" t="s">
        <v>35</v>
      </c>
      <c r="S29">
        <v>100</v>
      </c>
      <c r="T29" s="11" t="s">
        <v>592</v>
      </c>
      <c r="U29" s="7" t="s">
        <v>609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237</v>
      </c>
      <c r="D30" s="26" t="s">
        <v>626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38</v>
      </c>
      <c r="S30">
        <v>96</v>
      </c>
      <c r="T30" s="11" t="s">
        <v>622</v>
      </c>
      <c r="U30" s="7" t="s">
        <v>624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238</v>
      </c>
      <c r="D31" s="26" t="s">
        <v>627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38</v>
      </c>
      <c r="S31">
        <v>96</v>
      </c>
      <c r="T31" s="11" t="s">
        <v>623</v>
      </c>
      <c r="U31" s="7" t="s">
        <v>625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239</v>
      </c>
      <c r="D32" s="26" t="s">
        <v>606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561</v>
      </c>
      <c r="U32" s="22" t="s">
        <v>369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494</v>
      </c>
      <c r="C33" s="1" t="s">
        <v>495</v>
      </c>
      <c r="D33" s="26" t="s">
        <v>590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28</v>
      </c>
      <c r="S33">
        <v>100</v>
      </c>
      <c r="T33" s="11" t="s">
        <v>503</v>
      </c>
      <c r="U33" s="1" t="s">
        <v>589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496</v>
      </c>
      <c r="C34" s="1" t="s">
        <v>497</v>
      </c>
      <c r="D34" s="26" t="s">
        <v>590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28</v>
      </c>
      <c r="S34">
        <v>100</v>
      </c>
      <c r="T34" s="11" t="s">
        <v>504</v>
      </c>
      <c r="U34" s="1" t="s">
        <v>498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96">
      <c r="A35">
        <v>53000032</v>
      </c>
      <c r="B35" s="8" t="s">
        <v>182</v>
      </c>
      <c r="C35" s="1" t="s">
        <v>308</v>
      </c>
      <c r="D35" s="26" t="s">
        <v>661</v>
      </c>
      <c r="E35" s="1">
        <v>3</v>
      </c>
      <c r="F35">
        <v>202</v>
      </c>
      <c r="G35" s="1">
        <v>6</v>
      </c>
      <c r="H35" s="1">
        <f>IF(AND(P35&gt;=13,P35&lt;=16),5,IF(AND(P35&gt;=9,P35&lt;=12),4,IF(AND(P35&gt;=5,P35&lt;=8),3,IF(AND(P35&gt;=1,P35&lt;=4),2,IF(AND(P35&gt;=-3,P35&lt;=0),1,IF(AND(P35&gt;=-5,P35&lt;=-4),0,6))))))</f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>S35-100+O35</f>
        <v>6</v>
      </c>
      <c r="Q35" s="1">
        <v>10</v>
      </c>
      <c r="R35" s="7" t="s">
        <v>326</v>
      </c>
      <c r="S35">
        <v>100</v>
      </c>
      <c r="T35" s="11" t="s">
        <v>575</v>
      </c>
      <c r="U35" s="7" t="s">
        <v>463</v>
      </c>
      <c r="V35" s="1" t="s">
        <v>502</v>
      </c>
      <c r="W35" s="1" t="s">
        <v>502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60">
      <c r="A36">
        <v>53000033</v>
      </c>
      <c r="B36" s="9" t="s">
        <v>325</v>
      </c>
      <c r="C36" s="1" t="s">
        <v>309</v>
      </c>
      <c r="D36" s="26" t="s">
        <v>741</v>
      </c>
      <c r="E36" s="1">
        <v>4</v>
      </c>
      <c r="F36">
        <v>201</v>
      </c>
      <c r="G36" s="1">
        <v>5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1">
        <f>S36-100+O36</f>
        <v>50</v>
      </c>
      <c r="Q36" s="1">
        <v>12</v>
      </c>
      <c r="R36" s="1" t="s">
        <v>122</v>
      </c>
      <c r="S36">
        <v>150</v>
      </c>
      <c r="T36" s="11" t="s">
        <v>601</v>
      </c>
      <c r="U36" s="7" t="s">
        <v>382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8">
        <v>0</v>
      </c>
      <c r="AB36" s="26">
        <v>1</v>
      </c>
    </row>
    <row r="37" spans="1:28" ht="60">
      <c r="A37">
        <v>53000034</v>
      </c>
      <c r="B37" s="8" t="s">
        <v>174</v>
      </c>
      <c r="C37" s="1" t="s">
        <v>303</v>
      </c>
      <c r="D37" s="26" t="s">
        <v>643</v>
      </c>
      <c r="E37" s="1">
        <v>1</v>
      </c>
      <c r="F37">
        <v>202</v>
      </c>
      <c r="G37" s="1">
        <v>0</v>
      </c>
      <c r="H37" s="1">
        <f>IF(AND(P37&gt;=13,P37&lt;=16),5,IF(AND(P37&gt;=9,P37&lt;=12),4,IF(AND(P37&gt;=5,P37&lt;=8),3,IF(AND(P37&gt;=1,P37&lt;=4),2,IF(AND(P37&gt;=-3,P37&lt;=0),1,IF(AND(P37&gt;=-5,P37&lt;=-4),0,6))))))</f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>S37-100+O37</f>
        <v>0</v>
      </c>
      <c r="Q37" s="1">
        <v>0</v>
      </c>
      <c r="R37" s="1" t="s">
        <v>1</v>
      </c>
      <c r="S37">
        <v>100</v>
      </c>
      <c r="T37" s="11" t="s">
        <v>388</v>
      </c>
      <c r="U37" s="7" t="s">
        <v>389</v>
      </c>
      <c r="V37" s="1" t="s">
        <v>175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60">
      <c r="A38">
        <v>53000035</v>
      </c>
      <c r="B38" s="8" t="s">
        <v>47</v>
      </c>
      <c r="C38" s="1" t="s">
        <v>240</v>
      </c>
      <c r="D38" s="26" t="s">
        <v>514</v>
      </c>
      <c r="E38" s="1">
        <v>3</v>
      </c>
      <c r="F38">
        <v>201</v>
      </c>
      <c r="G38" s="1">
        <v>1</v>
      </c>
      <c r="H38" s="1">
        <f>IF(AND(P38&gt;=13,P38&lt;=16),5,IF(AND(P38&gt;=9,P38&lt;=12),4,IF(AND(P38&gt;=5,P38&lt;=8),3,IF(AND(P38&gt;=1,P38&lt;=4),2,IF(AND(P38&gt;=-3,P38&lt;=0),1,IF(AND(P38&gt;=-5,P38&lt;=-4),0,6))))))</f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1">
        <f>S38-100+O38</f>
        <v>-3</v>
      </c>
      <c r="Q38" s="1">
        <v>12</v>
      </c>
      <c r="R38" s="1" t="s">
        <v>48</v>
      </c>
      <c r="S38">
        <v>100</v>
      </c>
      <c r="T38" s="11" t="s">
        <v>565</v>
      </c>
      <c r="U38" s="7" t="s">
        <v>351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48">
      <c r="A39">
        <v>53000036</v>
      </c>
      <c r="B39" s="8" t="s">
        <v>50</v>
      </c>
      <c r="C39" s="1" t="s">
        <v>241</v>
      </c>
      <c r="D39" s="26" t="s">
        <v>517</v>
      </c>
      <c r="E39" s="1">
        <v>2</v>
      </c>
      <c r="F39">
        <v>203</v>
      </c>
      <c r="G39" s="1">
        <v>6</v>
      </c>
      <c r="H39" s="1">
        <f>IF(AND(P39&gt;=13,P39&lt;=16),5,IF(AND(P39&gt;=9,P39&lt;=12),4,IF(AND(P39&gt;=5,P39&lt;=8),3,IF(AND(P39&gt;=1,P39&lt;=4),2,IF(AND(P39&gt;=-3,P39&lt;=0),1,IF(AND(P39&gt;=-5,P39&lt;=-4),0,6))))))</f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1">
        <f>S39-100+O39</f>
        <v>-39</v>
      </c>
      <c r="Q39" s="1">
        <v>12</v>
      </c>
      <c r="R39" s="1" t="s">
        <v>51</v>
      </c>
      <c r="S39">
        <f>(720+500)/20</f>
        <v>61</v>
      </c>
      <c r="T39" s="11" t="s">
        <v>591</v>
      </c>
      <c r="U39" s="1" t="s">
        <v>436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242</v>
      </c>
      <c r="D40" s="26" t="s">
        <v>618</v>
      </c>
      <c r="E40" s="1">
        <v>1</v>
      </c>
      <c r="F40">
        <v>200</v>
      </c>
      <c r="G40" s="1">
        <v>5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1">
        <f>S40-100+O40</f>
        <v>0</v>
      </c>
      <c r="Q40" s="1">
        <v>12</v>
      </c>
      <c r="R40" s="1" t="s">
        <v>14</v>
      </c>
      <c r="S40">
        <v>100</v>
      </c>
      <c r="T40" s="11" t="s">
        <v>613</v>
      </c>
      <c r="U40" s="7" t="s">
        <v>616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36">
      <c r="A41">
        <v>53000038</v>
      </c>
      <c r="B41" s="8" t="s">
        <v>55</v>
      </c>
      <c r="C41" s="1" t="s">
        <v>243</v>
      </c>
      <c r="D41" s="26" t="s">
        <v>619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1">
        <f>S41-100+O41</f>
        <v>3</v>
      </c>
      <c r="Q41" s="1">
        <v>12</v>
      </c>
      <c r="R41" s="1" t="s">
        <v>14</v>
      </c>
      <c r="S41">
        <v>100</v>
      </c>
      <c r="T41" s="11" t="s">
        <v>614</v>
      </c>
      <c r="U41" s="7" t="s">
        <v>617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489</v>
      </c>
      <c r="C42" s="1" t="s">
        <v>490</v>
      </c>
      <c r="D42" s="26" t="s">
        <v>595</v>
      </c>
      <c r="E42" s="1">
        <v>1</v>
      </c>
      <c r="F42">
        <v>202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1">
        <f>S42-100+O42</f>
        <v>0</v>
      </c>
      <c r="Q42" s="1">
        <v>12</v>
      </c>
      <c r="R42" s="1" t="s">
        <v>28</v>
      </c>
      <c r="S42">
        <v>85</v>
      </c>
      <c r="T42" s="11" t="s">
        <v>611</v>
      </c>
      <c r="U42" s="1" t="s">
        <v>491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486</v>
      </c>
      <c r="C43" s="1" t="s">
        <v>244</v>
      </c>
      <c r="D43" s="26" t="s">
        <v>595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1">
        <f>S43-100+O43</f>
        <v>0</v>
      </c>
      <c r="Q43" s="1">
        <v>12</v>
      </c>
      <c r="R43" s="1" t="s">
        <v>28</v>
      </c>
      <c r="S43">
        <v>100</v>
      </c>
      <c r="T43" s="11" t="s">
        <v>505</v>
      </c>
      <c r="U43" s="1" t="s">
        <v>492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245</v>
      </c>
      <c r="D44" s="26" t="s">
        <v>717</v>
      </c>
      <c r="E44" s="1">
        <v>2</v>
      </c>
      <c r="F44">
        <v>200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1">
        <f>S44-100+O44</f>
        <v>0</v>
      </c>
      <c r="Q44" s="1">
        <v>12</v>
      </c>
      <c r="R44" s="1" t="s">
        <v>14</v>
      </c>
      <c r="S44">
        <v>100</v>
      </c>
      <c r="T44" s="11" t="s">
        <v>386</v>
      </c>
      <c r="U44" s="7" t="s">
        <v>718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60">
      <c r="A45">
        <v>53000042</v>
      </c>
      <c r="B45" s="8" t="s">
        <v>59</v>
      </c>
      <c r="C45" s="1" t="s">
        <v>246</v>
      </c>
      <c r="D45" s="26" t="s">
        <v>514</v>
      </c>
      <c r="E45" s="1">
        <v>3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1">
        <f>S45-100+O45</f>
        <v>-3</v>
      </c>
      <c r="Q45" s="1">
        <v>12</v>
      </c>
      <c r="R45" s="1" t="s">
        <v>48</v>
      </c>
      <c r="S45">
        <v>100</v>
      </c>
      <c r="T45" s="11" t="s">
        <v>620</v>
      </c>
      <c r="U45" s="1" t="s">
        <v>352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247</v>
      </c>
      <c r="D46" s="26" t="s">
        <v>669</v>
      </c>
      <c r="E46" s="1">
        <v>2</v>
      </c>
      <c r="F46">
        <v>202</v>
      </c>
      <c r="G46" s="1">
        <v>0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1">
        <f>S46-100+O46</f>
        <v>0</v>
      </c>
      <c r="Q46" s="1">
        <v>0</v>
      </c>
      <c r="R46" s="1" t="s">
        <v>28</v>
      </c>
      <c r="S46">
        <v>100</v>
      </c>
      <c r="T46" s="11" t="s">
        <v>442</v>
      </c>
      <c r="U46" s="1" t="s">
        <v>668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487</v>
      </c>
      <c r="C47" s="1" t="s">
        <v>248</v>
      </c>
      <c r="D47" s="26" t="s">
        <v>594</v>
      </c>
      <c r="E47" s="1">
        <v>3</v>
      </c>
      <c r="F47">
        <v>202</v>
      </c>
      <c r="G47" s="1">
        <v>0</v>
      </c>
      <c r="H47" s="1">
        <f>IF(AND(P47&gt;=13,P47&lt;=16),5,IF(AND(P47&gt;=9,P47&lt;=12),4,IF(AND(P47&gt;=5,P47&lt;=8),3,IF(AND(P47&gt;=1,P47&lt;=4),2,IF(AND(P47&gt;=-3,P47&lt;=0),1,IF(AND(P47&gt;=-5,P47&lt;=-4),0,6))))))</f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1">
        <f>S47-100+O47</f>
        <v>1</v>
      </c>
      <c r="Q47" s="1">
        <v>0</v>
      </c>
      <c r="R47" s="1" t="s">
        <v>28</v>
      </c>
      <c r="S47">
        <v>95</v>
      </c>
      <c r="T47" s="11" t="s">
        <v>506</v>
      </c>
      <c r="U47" s="1" t="s">
        <v>593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72">
      <c r="A48">
        <v>53000045</v>
      </c>
      <c r="B48" s="8" t="s">
        <v>62</v>
      </c>
      <c r="C48" s="1" t="s">
        <v>249</v>
      </c>
      <c r="D48" s="26" t="s">
        <v>629</v>
      </c>
      <c r="E48" s="1">
        <v>2</v>
      </c>
      <c r="F48">
        <v>201</v>
      </c>
      <c r="G48" s="1">
        <v>0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1">
        <f>S48-100+O48</f>
        <v>0</v>
      </c>
      <c r="Q48" s="1">
        <v>10</v>
      </c>
      <c r="R48" s="7" t="s">
        <v>317</v>
      </c>
      <c r="S48">
        <v>100</v>
      </c>
      <c r="T48" s="11" t="s">
        <v>630</v>
      </c>
      <c r="U48" s="1" t="s">
        <v>628</v>
      </c>
      <c r="V48" s="1" t="s">
        <v>336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60">
      <c r="A49">
        <v>53000046</v>
      </c>
      <c r="B49" s="8" t="s">
        <v>63</v>
      </c>
      <c r="C49" s="1" t="s">
        <v>250</v>
      </c>
      <c r="D49" s="26" t="s">
        <v>514</v>
      </c>
      <c r="E49" s="1">
        <v>5</v>
      </c>
      <c r="F49">
        <v>201</v>
      </c>
      <c r="G49" s="1">
        <v>2</v>
      </c>
      <c r="H49" s="1">
        <f>IF(AND(P49&gt;=13,P49&lt;=16),5,IF(AND(P49&gt;=9,P49&lt;=12),4,IF(AND(P49&gt;=5,P49&lt;=8),3,IF(AND(P49&gt;=1,P49&lt;=4),2,IF(AND(P49&gt;=-3,P49&lt;=0),1,IF(AND(P49&gt;=-5,P49&lt;=-4),0,6))))))</f>
        <v>1</v>
      </c>
      <c r="I49" s="1">
        <v>5</v>
      </c>
      <c r="J49" s="1">
        <v>70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1">
        <f>S49-100+O49</f>
        <v>0</v>
      </c>
      <c r="Q49" s="1">
        <v>3</v>
      </c>
      <c r="R49" s="1" t="s">
        <v>48</v>
      </c>
      <c r="S49">
        <v>100</v>
      </c>
      <c r="T49" s="11" t="s">
        <v>566</v>
      </c>
      <c r="U49" s="7" t="s">
        <v>361</v>
      </c>
      <c r="V49" s="1" t="s">
        <v>64</v>
      </c>
      <c r="W49" s="1"/>
      <c r="X49" s="1"/>
      <c r="Y49" s="1">
        <v>4</v>
      </c>
      <c r="Z49" s="1">
        <v>46</v>
      </c>
      <c r="AA49" s="28">
        <v>0</v>
      </c>
      <c r="AB49" s="26">
        <v>0</v>
      </c>
    </row>
    <row r="50" spans="1:28" ht="72">
      <c r="A50">
        <v>53000047</v>
      </c>
      <c r="B50" s="8" t="s">
        <v>65</v>
      </c>
      <c r="C50" s="1" t="s">
        <v>251</v>
      </c>
      <c r="D50" s="26" t="s">
        <v>514</v>
      </c>
      <c r="E50" s="1">
        <v>5</v>
      </c>
      <c r="F50">
        <v>201</v>
      </c>
      <c r="G50" s="1">
        <v>3</v>
      </c>
      <c r="H50" s="1">
        <f>IF(AND(P50&gt;=13,P50&lt;=16),5,IF(AND(P50&gt;=9,P50&lt;=12),4,IF(AND(P50&gt;=5,P50&lt;=8),3,IF(AND(P50&gt;=1,P50&lt;=4),2,IF(AND(P50&gt;=-3,P50&lt;=0),1,IF(AND(P50&gt;=-5,P50&lt;=-4),0,6))))))</f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1">
        <f>S50-100+O50</f>
        <v>13</v>
      </c>
      <c r="Q50" s="1">
        <v>15</v>
      </c>
      <c r="R50" s="7" t="s">
        <v>320</v>
      </c>
      <c r="S50">
        <v>110</v>
      </c>
      <c r="T50" s="11" t="s">
        <v>564</v>
      </c>
      <c r="U50" s="7" t="s">
        <v>362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252</v>
      </c>
      <c r="D51" s="26" t="s">
        <v>514</v>
      </c>
      <c r="E51" s="1">
        <v>3</v>
      </c>
      <c r="F51">
        <v>201</v>
      </c>
      <c r="G51" s="1">
        <v>3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48</v>
      </c>
      <c r="S51">
        <v>100</v>
      </c>
      <c r="T51" s="11" t="s">
        <v>567</v>
      </c>
      <c r="U51" s="1" t="s">
        <v>719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253</v>
      </c>
      <c r="D52" s="26" t="s">
        <v>514</v>
      </c>
      <c r="E52" s="1">
        <v>3</v>
      </c>
      <c r="F52">
        <v>201</v>
      </c>
      <c r="G52" s="1">
        <v>0</v>
      </c>
      <c r="H52" s="1">
        <f>IF(AND(P52&gt;=13,P52&lt;=16),5,IF(AND(P52&gt;=9,P52&lt;=12),4,IF(AND(P52&gt;=5,P52&lt;=8),3,IF(AND(P52&gt;=1,P52&lt;=4),2,IF(AND(P52&gt;=-3,P52&lt;=0),1,IF(AND(P52&gt;=-5,P52&lt;=-4),0,6))))))</f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1">
        <f>S52-100+O52</f>
        <v>9</v>
      </c>
      <c r="Q52" s="1">
        <v>15</v>
      </c>
      <c r="R52" s="7" t="s">
        <v>320</v>
      </c>
      <c r="S52">
        <v>110</v>
      </c>
      <c r="T52" s="11" t="s">
        <v>568</v>
      </c>
      <c r="U52" s="7" t="s">
        <v>363</v>
      </c>
      <c r="V52" s="1" t="s">
        <v>69</v>
      </c>
      <c r="W52" s="1" t="s">
        <v>69</v>
      </c>
      <c r="X52" s="1"/>
      <c r="Y52" s="1">
        <v>4</v>
      </c>
      <c r="Z52" s="1">
        <v>49</v>
      </c>
      <c r="AA52" s="28">
        <v>0</v>
      </c>
      <c r="AB52" s="26">
        <v>0</v>
      </c>
    </row>
    <row r="53" spans="1:28" ht="84">
      <c r="A53">
        <v>53000050</v>
      </c>
      <c r="B53" s="8" t="s">
        <v>70</v>
      </c>
      <c r="C53" s="1" t="s">
        <v>254</v>
      </c>
      <c r="D53" s="26" t="s">
        <v>514</v>
      </c>
      <c r="E53" s="1">
        <v>4</v>
      </c>
      <c r="F53">
        <v>201</v>
      </c>
      <c r="G53" s="1">
        <v>4</v>
      </c>
      <c r="H53" s="1">
        <f>IF(AND(P53&gt;=13,P53&lt;=16),5,IF(AND(P53&gt;=9,P53&lt;=12),4,IF(AND(P53&gt;=5,P53&lt;=8),3,IF(AND(P53&gt;=1,P53&lt;=4),2,IF(AND(P53&gt;=-3,P53&lt;=0),1,IF(AND(P53&gt;=-5,P53&lt;=-4),0,6))))))</f>
        <v>6</v>
      </c>
      <c r="I53" s="1">
        <v>4</v>
      </c>
      <c r="J53" s="1">
        <v>150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41">
        <f>S53-100+O53</f>
        <v>-10</v>
      </c>
      <c r="Q53" s="1">
        <v>0</v>
      </c>
      <c r="R53" s="7" t="s">
        <v>438</v>
      </c>
      <c r="S53">
        <v>90</v>
      </c>
      <c r="T53" s="11" t="s">
        <v>569</v>
      </c>
      <c r="U53" s="7" t="s">
        <v>439</v>
      </c>
      <c r="V53" s="1" t="s">
        <v>71</v>
      </c>
      <c r="W53" s="1"/>
      <c r="X53" s="1"/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255</v>
      </c>
      <c r="D54" s="26" t="s">
        <v>514</v>
      </c>
      <c r="E54" s="1">
        <v>3</v>
      </c>
      <c r="F54">
        <v>201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>S54-100+O54</f>
        <v>-3</v>
      </c>
      <c r="Q54" s="1">
        <v>0</v>
      </c>
      <c r="R54" s="1" t="s">
        <v>48</v>
      </c>
      <c r="S54">
        <v>100</v>
      </c>
      <c r="T54" s="11" t="s">
        <v>570</v>
      </c>
      <c r="U54" s="1" t="s">
        <v>353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60">
      <c r="A55">
        <v>53000052</v>
      </c>
      <c r="B55" s="8" t="s">
        <v>74</v>
      </c>
      <c r="C55" s="1" t="s">
        <v>256</v>
      </c>
      <c r="D55" s="26" t="s">
        <v>514</v>
      </c>
      <c r="E55" s="1">
        <v>3</v>
      </c>
      <c r="F55">
        <v>201</v>
      </c>
      <c r="G55" s="1">
        <v>4</v>
      </c>
      <c r="H55" s="1">
        <f>IF(AND(P55&gt;=13,P55&lt;=16),5,IF(AND(P55&gt;=9,P55&lt;=12),4,IF(AND(P55&gt;=5,P55&lt;=8),3,IF(AND(P55&gt;=1,P55&lt;=4),2,IF(AND(P55&gt;=-3,P55&lt;=0),1,IF(AND(P55&gt;=-5,P55&lt;=-4),0,6))))))</f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1">
        <f>S55-100+O55</f>
        <v>-3</v>
      </c>
      <c r="Q55" s="1">
        <v>0</v>
      </c>
      <c r="R55" s="1" t="s">
        <v>48</v>
      </c>
      <c r="S55">
        <v>100</v>
      </c>
      <c r="T55" s="11" t="s">
        <v>571</v>
      </c>
      <c r="U55" s="1" t="s">
        <v>354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257</v>
      </c>
      <c r="D56" s="26" t="s">
        <v>514</v>
      </c>
      <c r="E56" s="1">
        <v>3</v>
      </c>
      <c r="F56">
        <v>201</v>
      </c>
      <c r="G56" s="1">
        <v>2</v>
      </c>
      <c r="H56" s="1">
        <f>IF(AND(P56&gt;=13,P56&lt;=16),5,IF(AND(P56&gt;=9,P56&lt;=12),4,IF(AND(P56&gt;=5,P56&lt;=8),3,IF(AND(P56&gt;=1,P56&lt;=4),2,IF(AND(P56&gt;=-3,P56&lt;=0),1,IF(AND(P56&gt;=-5,P56&lt;=-4),0,6))))))</f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1">
        <f>S56-100+O56</f>
        <v>-3</v>
      </c>
      <c r="Q56" s="1">
        <v>0</v>
      </c>
      <c r="R56" s="1" t="s">
        <v>48</v>
      </c>
      <c r="S56">
        <v>100</v>
      </c>
      <c r="T56" s="11" t="s">
        <v>572</v>
      </c>
      <c r="U56" s="1" t="s">
        <v>355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60">
      <c r="A57">
        <v>53000054</v>
      </c>
      <c r="B57" s="8" t="s">
        <v>78</v>
      </c>
      <c r="C57" s="1" t="s">
        <v>204</v>
      </c>
      <c r="D57" s="26" t="s">
        <v>519</v>
      </c>
      <c r="E57" s="1">
        <v>3</v>
      </c>
      <c r="F57">
        <v>200</v>
      </c>
      <c r="G57" s="1">
        <v>0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1">
        <f>S57-100+O57</f>
        <v>-14.5</v>
      </c>
      <c r="Q57" s="1">
        <v>0</v>
      </c>
      <c r="R57" s="1" t="s">
        <v>6</v>
      </c>
      <c r="S57">
        <v>83.5</v>
      </c>
      <c r="T57" s="11" t="s">
        <v>610</v>
      </c>
      <c r="U57" s="7" t="s">
        <v>390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36">
      <c r="A58">
        <v>53000055</v>
      </c>
      <c r="B58" s="8" t="s">
        <v>80</v>
      </c>
      <c r="C58" s="1" t="s">
        <v>258</v>
      </c>
      <c r="D58" s="26" t="s">
        <v>672</v>
      </c>
      <c r="E58" s="1">
        <v>3</v>
      </c>
      <c r="F58">
        <v>202</v>
      </c>
      <c r="G58" s="1">
        <v>5</v>
      </c>
      <c r="H58" s="1">
        <f>IF(AND(P58&gt;=13,P58&lt;=16),5,IF(AND(P58&gt;=9,P58&lt;=12),4,IF(AND(P58&gt;=5,P58&lt;=8),3,IF(AND(P58&gt;=1,P58&lt;=4),2,IF(AND(P58&gt;=-3,P58&lt;=0),1,IF(AND(P58&gt;=-5,P58&lt;=-4),0,6))))))</f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1">
        <f>S58-100+O58</f>
        <v>5</v>
      </c>
      <c r="Q58" s="1">
        <v>0</v>
      </c>
      <c r="R58" s="1" t="s">
        <v>1</v>
      </c>
      <c r="S58">
        <v>100</v>
      </c>
      <c r="T58" s="11" t="s">
        <v>670</v>
      </c>
      <c r="U58" s="1" t="s">
        <v>671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48">
      <c r="A59">
        <v>53000056</v>
      </c>
      <c r="B59" s="8" t="s">
        <v>81</v>
      </c>
      <c r="C59" s="1" t="s">
        <v>259</v>
      </c>
      <c r="D59" s="26" t="s">
        <v>666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1">
        <f>S59-100+O59</f>
        <v>0</v>
      </c>
      <c r="Q59" s="1">
        <v>0</v>
      </c>
      <c r="R59" s="1" t="s">
        <v>28</v>
      </c>
      <c r="S59">
        <v>100</v>
      </c>
      <c r="T59" s="11" t="s">
        <v>443</v>
      </c>
      <c r="U59" s="1" t="s">
        <v>684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311</v>
      </c>
      <c r="D60" s="26" t="s">
        <v>663</v>
      </c>
      <c r="E60" s="1">
        <v>1</v>
      </c>
      <c r="F60">
        <v>202</v>
      </c>
      <c r="G60" s="1">
        <v>6</v>
      </c>
      <c r="H60" s="1">
        <f>IF(AND(P60&gt;=13,P60&lt;=16),5,IF(AND(P60&gt;=9,P60&lt;=12),4,IF(AND(P60&gt;=5,P60&lt;=8),3,IF(AND(P60&gt;=1,P60&lt;=4),2,IF(AND(P60&gt;=-3,P60&lt;=0),1,IF(AND(P60&gt;=-5,P60&lt;=-4),0,6))))))</f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1">
        <f>S60-100+O60</f>
        <v>2</v>
      </c>
      <c r="Q60" s="1">
        <v>3</v>
      </c>
      <c r="R60" s="1" t="s">
        <v>447</v>
      </c>
      <c r="S60">
        <v>100</v>
      </c>
      <c r="T60" s="11" t="s">
        <v>664</v>
      </c>
      <c r="U60" s="1" t="s">
        <v>665</v>
      </c>
      <c r="V60" s="1" t="s">
        <v>662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260</v>
      </c>
      <c r="D61" s="26" t="s">
        <v>515</v>
      </c>
      <c r="E61" s="1">
        <v>1</v>
      </c>
      <c r="F61">
        <v>200</v>
      </c>
      <c r="G61" s="1">
        <v>0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1">
        <f>S61-100+O61</f>
        <v>-10</v>
      </c>
      <c r="Q61" s="1">
        <v>-3</v>
      </c>
      <c r="R61" s="1" t="s">
        <v>6</v>
      </c>
      <c r="S61">
        <v>90</v>
      </c>
      <c r="T61" s="11" t="s">
        <v>510</v>
      </c>
      <c r="U61" s="7" t="s">
        <v>356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36">
      <c r="A62">
        <v>53000059</v>
      </c>
      <c r="B62" s="8" t="s">
        <v>86</v>
      </c>
      <c r="C62" s="1" t="s">
        <v>261</v>
      </c>
      <c r="D62" s="26" t="s">
        <v>636</v>
      </c>
      <c r="E62" s="1">
        <v>2</v>
      </c>
      <c r="F62">
        <v>202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1">
        <f>S62-100+O62</f>
        <v>3</v>
      </c>
      <c r="Q62" s="1">
        <v>3</v>
      </c>
      <c r="R62" s="7" t="s">
        <v>315</v>
      </c>
      <c r="S62">
        <v>100</v>
      </c>
      <c r="T62" s="11" t="s">
        <v>499</v>
      </c>
      <c r="U62" s="7" t="s">
        <v>387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48">
      <c r="A63">
        <v>53000060</v>
      </c>
      <c r="B63" s="8" t="s">
        <v>88</v>
      </c>
      <c r="C63" s="1" t="s">
        <v>262</v>
      </c>
      <c r="D63" s="26" t="s">
        <v>635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1">
        <f>S63-100+O63</f>
        <v>-3</v>
      </c>
      <c r="Q63" s="1">
        <v>3</v>
      </c>
      <c r="R63" s="1" t="s">
        <v>14</v>
      </c>
      <c r="S63">
        <v>100</v>
      </c>
      <c r="T63" s="11" t="s">
        <v>437</v>
      </c>
      <c r="U63" s="1" t="s">
        <v>435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60">
      <c r="A64">
        <v>53000061</v>
      </c>
      <c r="B64" s="8" t="s">
        <v>89</v>
      </c>
      <c r="C64" s="1" t="s">
        <v>263</v>
      </c>
      <c r="D64" s="26" t="s">
        <v>632</v>
      </c>
      <c r="E64" s="1">
        <v>4</v>
      </c>
      <c r="F64">
        <v>201</v>
      </c>
      <c r="G64" s="1">
        <v>5</v>
      </c>
      <c r="H64" s="1">
        <f>IF(AND(P64&gt;=13,P64&lt;=16),5,IF(AND(P64&gt;=9,P64&lt;=12),4,IF(AND(P64&gt;=5,P64&lt;=8),3,IF(AND(P64&gt;=1,P64&lt;=4),2,IF(AND(P64&gt;=-3,P64&lt;=0),1,IF(AND(P64&gt;=-5,P64&lt;=-4),0,6))))))</f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1">
        <f>S64-100+O64</f>
        <v>6</v>
      </c>
      <c r="Q64" s="1">
        <v>0</v>
      </c>
      <c r="R64" s="1" t="s">
        <v>90</v>
      </c>
      <c r="S64">
        <v>100</v>
      </c>
      <c r="T64" s="11" t="s">
        <v>744</v>
      </c>
      <c r="U64" s="7" t="s">
        <v>383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264</v>
      </c>
      <c r="D65" s="26" t="s">
        <v>634</v>
      </c>
      <c r="E65" s="1">
        <v>1</v>
      </c>
      <c r="F65">
        <v>200</v>
      </c>
      <c r="G65" s="1">
        <v>0</v>
      </c>
      <c r="H65" s="1">
        <f>IF(AND(P65&gt;=13,P65&lt;=16),5,IF(AND(P65&gt;=9,P65&lt;=12),4,IF(AND(P65&gt;=5,P65&lt;=8),3,IF(AND(P65&gt;=1,P65&lt;=4),2,IF(AND(P65&gt;=-3,P65&lt;=0),1,IF(AND(P65&gt;=-5,P65&lt;=-4),0,6))))))</f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1">
        <f>S65-100+O65</f>
        <v>-3</v>
      </c>
      <c r="Q65" s="1">
        <v>0</v>
      </c>
      <c r="R65" s="1" t="s">
        <v>6</v>
      </c>
      <c r="S65">
        <v>100</v>
      </c>
      <c r="T65" s="11" t="s">
        <v>597</v>
      </c>
      <c r="U65" s="7" t="s">
        <v>357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265</v>
      </c>
      <c r="D66" s="26" t="s">
        <v>674</v>
      </c>
      <c r="E66" s="1">
        <v>1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1">
        <f>S66-100+O66</f>
        <v>-1</v>
      </c>
      <c r="Q66" s="1">
        <v>0</v>
      </c>
      <c r="R66" s="1" t="s">
        <v>1</v>
      </c>
      <c r="S66">
        <v>100</v>
      </c>
      <c r="T66" s="11" t="s">
        <v>440</v>
      </c>
      <c r="U66" s="7" t="s">
        <v>675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266</v>
      </c>
      <c r="D67" s="26" t="s">
        <v>669</v>
      </c>
      <c r="E67" s="1">
        <v>2</v>
      </c>
      <c r="F67">
        <v>202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1">
        <f>S67-100+O67</f>
        <v>2</v>
      </c>
      <c r="Q67" s="1">
        <v>0</v>
      </c>
      <c r="R67" s="1" t="s">
        <v>1</v>
      </c>
      <c r="S67">
        <v>100</v>
      </c>
      <c r="T67" s="11" t="s">
        <v>677</v>
      </c>
      <c r="U67" s="1" t="s">
        <v>676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60">
      <c r="A68">
        <v>53000065</v>
      </c>
      <c r="B68" s="9" t="s">
        <v>205</v>
      </c>
      <c r="C68" s="1" t="s">
        <v>206</v>
      </c>
      <c r="D68" s="26" t="s">
        <v>633</v>
      </c>
      <c r="E68" s="1">
        <v>6</v>
      </c>
      <c r="F68">
        <v>201</v>
      </c>
      <c r="G68" s="1">
        <v>5</v>
      </c>
      <c r="H68" s="1">
        <f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1">
        <f>S68-100+O68</f>
        <v>9</v>
      </c>
      <c r="Q68" s="1">
        <v>0</v>
      </c>
      <c r="R68" s="1" t="s">
        <v>48</v>
      </c>
      <c r="S68">
        <v>100</v>
      </c>
      <c r="T68" s="11" t="s">
        <v>637</v>
      </c>
      <c r="U68" s="1" t="s">
        <v>449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267</v>
      </c>
      <c r="D69" s="26" t="s">
        <v>598</v>
      </c>
      <c r="E69" s="1">
        <v>2</v>
      </c>
      <c r="F69">
        <v>202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1">
        <f>S69-100+O69</f>
        <v>0</v>
      </c>
      <c r="Q69" s="1">
        <v>12</v>
      </c>
      <c r="R69" s="1" t="s">
        <v>28</v>
      </c>
      <c r="S69">
        <v>85</v>
      </c>
      <c r="T69" s="11" t="s">
        <v>596</v>
      </c>
      <c r="U69" s="1" t="s">
        <v>493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207</v>
      </c>
      <c r="C70" s="1" t="s">
        <v>268</v>
      </c>
      <c r="D70" s="26" t="s">
        <v>639</v>
      </c>
      <c r="E70" s="1">
        <v>3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1">
        <f>S70-100+O70</f>
        <v>1</v>
      </c>
      <c r="Q70" s="1">
        <v>0</v>
      </c>
      <c r="R70" s="1" t="s">
        <v>6</v>
      </c>
      <c r="S70">
        <v>100</v>
      </c>
      <c r="T70" s="11" t="s">
        <v>638</v>
      </c>
      <c r="U70" s="7" t="s">
        <v>450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72">
      <c r="A71">
        <v>53000068</v>
      </c>
      <c r="B71" s="8" t="s">
        <v>100</v>
      </c>
      <c r="C71" s="1" t="s">
        <v>269</v>
      </c>
      <c r="D71" s="26" t="s">
        <v>689</v>
      </c>
      <c r="E71" s="1">
        <v>2</v>
      </c>
      <c r="F71">
        <v>201</v>
      </c>
      <c r="G71" s="1">
        <v>0</v>
      </c>
      <c r="H71" s="1">
        <f>IF(AND(P71&gt;=13,P71&lt;=16),5,IF(AND(P71&gt;=9,P71&lt;=12),4,IF(AND(P71&gt;=5,P71&lt;=8),3,IF(AND(P71&gt;=1,P71&lt;=4),2,IF(AND(P71&gt;=-3,P71&lt;=0),1,IF(AND(P71&gt;=-5,P71&lt;=-4),0,6))))))</f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1">
        <f>S71-100+O71</f>
        <v>0</v>
      </c>
      <c r="Q71" s="1">
        <v>40</v>
      </c>
      <c r="R71" s="7" t="s">
        <v>322</v>
      </c>
      <c r="S71">
        <v>100</v>
      </c>
      <c r="T71" s="11" t="s">
        <v>687</v>
      </c>
      <c r="U71" s="7" t="s">
        <v>688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209</v>
      </c>
      <c r="D72" s="26" t="s">
        <v>693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1">
        <f>S72-100+O72</f>
        <v>3</v>
      </c>
      <c r="Q72" s="1">
        <v>0</v>
      </c>
      <c r="R72" s="1" t="s">
        <v>6</v>
      </c>
      <c r="S72">
        <v>100</v>
      </c>
      <c r="T72" s="11" t="s">
        <v>694</v>
      </c>
      <c r="U72" s="7" t="s">
        <v>692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211</v>
      </c>
      <c r="D73" s="26" t="s">
        <v>693</v>
      </c>
      <c r="E73" s="1">
        <v>2</v>
      </c>
      <c r="F73">
        <v>200</v>
      </c>
      <c r="G73" s="1">
        <v>0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1">
        <f>S73-100+O73</f>
        <v>0</v>
      </c>
      <c r="Q73" s="1">
        <v>0</v>
      </c>
      <c r="R73" s="1" t="s">
        <v>6</v>
      </c>
      <c r="S73">
        <v>100</v>
      </c>
      <c r="T73" s="11" t="s">
        <v>698</v>
      </c>
      <c r="U73" s="7" t="s">
        <v>699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96">
      <c r="A74">
        <v>53000071</v>
      </c>
      <c r="B74" s="8" t="s">
        <v>106</v>
      </c>
      <c r="C74" s="1" t="s">
        <v>208</v>
      </c>
      <c r="D74" s="26" t="s">
        <v>729</v>
      </c>
      <c r="E74" s="1">
        <v>4</v>
      </c>
      <c r="F74">
        <v>201</v>
      </c>
      <c r="G74" s="1">
        <v>4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41">
        <f>S74-100+O74</f>
        <v>5</v>
      </c>
      <c r="Q74" s="1">
        <v>12</v>
      </c>
      <c r="R74" s="7" t="s">
        <v>320</v>
      </c>
      <c r="S74">
        <v>103</v>
      </c>
      <c r="T74" s="11" t="s">
        <v>733</v>
      </c>
      <c r="U74" s="7" t="s">
        <v>732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270</v>
      </c>
      <c r="D75" s="26" t="s">
        <v>729</v>
      </c>
      <c r="E75" s="1">
        <v>3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41">
        <f>S75-100+O75</f>
        <v>4</v>
      </c>
      <c r="Q75" s="1">
        <v>0</v>
      </c>
      <c r="R75" s="1" t="s">
        <v>6</v>
      </c>
      <c r="S75">
        <v>102</v>
      </c>
      <c r="T75" s="11" t="s">
        <v>735</v>
      </c>
      <c r="U75" s="1" t="s">
        <v>731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271</v>
      </c>
      <c r="D76" s="26" t="s">
        <v>515</v>
      </c>
      <c r="E76" s="1">
        <v>3</v>
      </c>
      <c r="F76">
        <v>201</v>
      </c>
      <c r="G76" s="1">
        <v>5</v>
      </c>
      <c r="H76" s="1">
        <f>IF(AND(P76&gt;=13,P76&lt;=16),5,IF(AND(P76&gt;=9,P76&lt;=12),4,IF(AND(P76&gt;=5,P76&lt;=8),3,IF(AND(P76&gt;=1,P76&lt;=4),2,IF(AND(P76&gt;=-3,P76&lt;=0),1,IF(AND(P76&gt;=-5,P76&lt;=-4),0,6))))))</f>
        <v>1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3</v>
      </c>
      <c r="P76" s="41">
        <f>S76-100+O76</f>
        <v>-2</v>
      </c>
      <c r="Q76" s="1">
        <v>0</v>
      </c>
      <c r="R76" s="1" t="s">
        <v>48</v>
      </c>
      <c r="S76">
        <v>95</v>
      </c>
      <c r="T76" s="11" t="s">
        <v>509</v>
      </c>
      <c r="U76" s="7" t="s">
        <v>599</v>
      </c>
      <c r="V76" s="1" t="s">
        <v>111</v>
      </c>
      <c r="W76" s="1"/>
      <c r="X76" s="1"/>
      <c r="Y76" s="1">
        <v>4</v>
      </c>
      <c r="Z76" s="1">
        <v>73</v>
      </c>
      <c r="AA76" s="28">
        <v>0</v>
      </c>
      <c r="AB76" s="26">
        <v>0</v>
      </c>
    </row>
    <row r="77" spans="1:28" ht="36">
      <c r="A77">
        <v>53000074</v>
      </c>
      <c r="B77" s="8" t="s">
        <v>112</v>
      </c>
      <c r="C77" s="7" t="s">
        <v>310</v>
      </c>
      <c r="D77" s="26" t="s">
        <v>516</v>
      </c>
      <c r="E77" s="1">
        <v>4</v>
      </c>
      <c r="F77">
        <v>200</v>
      </c>
      <c r="G77" s="1">
        <v>6</v>
      </c>
      <c r="H77" s="1">
        <f>IF(AND(P77&gt;=13,P77&lt;=16),5,IF(AND(P77&gt;=9,P77&lt;=12),4,IF(AND(P77&gt;=5,P77&lt;=8),3,IF(AND(P77&gt;=1,P77&lt;=4),2,IF(AND(P77&gt;=-3,P77&lt;=0),1,IF(AND(P77&gt;=-5,P77&lt;=-4),0,6))))))</f>
        <v>3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60</v>
      </c>
      <c r="O77" s="1">
        <v>0</v>
      </c>
      <c r="P77" s="41">
        <f>S77-100+O77</f>
        <v>5</v>
      </c>
      <c r="Q77" s="1">
        <v>1</v>
      </c>
      <c r="R77" s="1" t="s">
        <v>6</v>
      </c>
      <c r="S77">
        <v>105</v>
      </c>
      <c r="T77" s="11" t="s">
        <v>381</v>
      </c>
      <c r="U77" s="7" t="s">
        <v>378</v>
      </c>
      <c r="V77" s="1" t="s">
        <v>113</v>
      </c>
      <c r="W77" s="1"/>
      <c r="X77" s="1"/>
      <c r="Y77" s="1">
        <v>4</v>
      </c>
      <c r="Z77" s="1">
        <v>74</v>
      </c>
      <c r="AA77" s="28">
        <v>0</v>
      </c>
      <c r="AB77" s="26">
        <v>0</v>
      </c>
    </row>
    <row r="78" spans="1:28" ht="132">
      <c r="A78">
        <v>53000075</v>
      </c>
      <c r="B78" s="8" t="s">
        <v>114</v>
      </c>
      <c r="C78" s="1" t="s">
        <v>272</v>
      </c>
      <c r="D78" s="26" t="s">
        <v>515</v>
      </c>
      <c r="E78" s="1">
        <v>4</v>
      </c>
      <c r="F78">
        <v>200</v>
      </c>
      <c r="G78" s="1">
        <v>0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1">
        <f>S78-100+O78</f>
        <v>77</v>
      </c>
      <c r="Q78" s="1">
        <v>0</v>
      </c>
      <c r="R78" s="1" t="s">
        <v>6</v>
      </c>
      <c r="S78">
        <v>180</v>
      </c>
      <c r="T78" s="11" t="s">
        <v>508</v>
      </c>
      <c r="U78" s="7" t="s">
        <v>358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273</v>
      </c>
      <c r="D79" s="26" t="s">
        <v>707</v>
      </c>
      <c r="E79" s="1">
        <v>3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1">
        <f>S79-100+O79</f>
        <v>0</v>
      </c>
      <c r="Q79" s="1">
        <v>15</v>
      </c>
      <c r="R79" s="7" t="s">
        <v>320</v>
      </c>
      <c r="S79">
        <v>100</v>
      </c>
      <c r="T79" s="11" t="s">
        <v>532</v>
      </c>
      <c r="U79" s="7" t="s">
        <v>708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274</v>
      </c>
      <c r="D80" s="26" t="s">
        <v>707</v>
      </c>
      <c r="E80" s="1">
        <v>3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1">
        <f>S80-100+O80</f>
        <v>7</v>
      </c>
      <c r="Q80" s="1">
        <v>3</v>
      </c>
      <c r="R80" s="1" t="s">
        <v>48</v>
      </c>
      <c r="S80">
        <v>107</v>
      </c>
      <c r="T80" s="11" t="s">
        <v>640</v>
      </c>
      <c r="U80" s="7" t="s">
        <v>359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275</v>
      </c>
      <c r="D81" s="26" t="s">
        <v>518</v>
      </c>
      <c r="E81" s="1">
        <v>1</v>
      </c>
      <c r="F81">
        <v>202</v>
      </c>
      <c r="G81" s="1">
        <v>5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1">
        <f>S81-100+O81</f>
        <v>-50</v>
      </c>
      <c r="Q81" s="1">
        <v>0</v>
      </c>
      <c r="R81" s="1" t="s">
        <v>536</v>
      </c>
      <c r="S81">
        <v>50</v>
      </c>
      <c r="T81" s="42" t="s">
        <v>641</v>
      </c>
      <c r="U81" s="7" t="s">
        <v>535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72">
      <c r="A82">
        <v>53000079</v>
      </c>
      <c r="B82" s="8" t="s">
        <v>120</v>
      </c>
      <c r="C82" s="1" t="s">
        <v>276</v>
      </c>
      <c r="D82" s="26" t="s">
        <v>706</v>
      </c>
      <c r="E82" s="1">
        <v>3</v>
      </c>
      <c r="F82">
        <v>201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1">
        <f>S82-100+O82</f>
        <v>1</v>
      </c>
      <c r="Q82" s="1">
        <v>15</v>
      </c>
      <c r="R82" s="7" t="s">
        <v>323</v>
      </c>
      <c r="S82">
        <v>100</v>
      </c>
      <c r="T82" s="11" t="s">
        <v>711</v>
      </c>
      <c r="U82" s="7" t="s">
        <v>709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72">
      <c r="A83">
        <v>53000080</v>
      </c>
      <c r="B83" s="8" t="s">
        <v>123</v>
      </c>
      <c r="C83" s="1" t="s">
        <v>277</v>
      </c>
      <c r="D83" s="26" t="s">
        <v>707</v>
      </c>
      <c r="E83" s="1">
        <v>2</v>
      </c>
      <c r="F83">
        <v>201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1">
        <f>S83-100+O83</f>
        <v>-1</v>
      </c>
      <c r="Q83" s="1">
        <v>0</v>
      </c>
      <c r="R83" s="7" t="s">
        <v>319</v>
      </c>
      <c r="S83">
        <v>100</v>
      </c>
      <c r="T83" s="11" t="s">
        <v>710</v>
      </c>
      <c r="U83" s="7" t="s">
        <v>360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278</v>
      </c>
      <c r="D84" s="26" t="s">
        <v>514</v>
      </c>
      <c r="E84" s="1">
        <v>3</v>
      </c>
      <c r="F84">
        <v>201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1">
        <f>S84-100+O84</f>
        <v>-11</v>
      </c>
      <c r="Q84" s="1">
        <v>10</v>
      </c>
      <c r="R84" s="7" t="s">
        <v>321</v>
      </c>
      <c r="S84">
        <v>90</v>
      </c>
      <c r="T84" s="11" t="s">
        <v>564</v>
      </c>
      <c r="U84" s="7" t="s">
        <v>364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279</v>
      </c>
      <c r="D85" s="26" t="s">
        <v>696</v>
      </c>
      <c r="E85" s="1">
        <v>3</v>
      </c>
      <c r="F85">
        <v>200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1">
        <f>S85-100+O85</f>
        <v>6</v>
      </c>
      <c r="Q85" s="1">
        <v>0</v>
      </c>
      <c r="R85" s="1" t="s">
        <v>14</v>
      </c>
      <c r="S85">
        <v>100</v>
      </c>
      <c r="T85" s="11" t="s">
        <v>695</v>
      </c>
      <c r="U85" s="7" t="s">
        <v>697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24">
      <c r="A86">
        <v>53000083</v>
      </c>
      <c r="B86" s="8" t="s">
        <v>166</v>
      </c>
      <c r="C86" s="1" t="s">
        <v>299</v>
      </c>
      <c r="D86" s="26" t="s">
        <v>716</v>
      </c>
      <c r="E86" s="1">
        <v>3</v>
      </c>
      <c r="F86">
        <v>201</v>
      </c>
      <c r="G86" s="1">
        <v>5</v>
      </c>
      <c r="H86" s="1">
        <f>IF(AND(P86&gt;=13,P86&lt;=16),5,IF(AND(P86&gt;=9,P86&lt;=12),4,IF(AND(P86&gt;=5,P86&lt;=8),3,IF(AND(P86&gt;=1,P86&lt;=4),2,IF(AND(P86&gt;=-3,P86&lt;=0),1,IF(AND(P86&gt;=-5,P86&lt;=-4),0,6))))))</f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1">
        <f>S86-100+O86</f>
        <v>3</v>
      </c>
      <c r="Q86" s="1">
        <v>0</v>
      </c>
      <c r="R86" s="1" t="s">
        <v>48</v>
      </c>
      <c r="S86">
        <v>100</v>
      </c>
      <c r="T86" s="11" t="s">
        <v>574</v>
      </c>
      <c r="U86" s="7" t="s">
        <v>715</v>
      </c>
      <c r="V86" s="1" t="s">
        <v>167</v>
      </c>
      <c r="W86" s="1"/>
      <c r="X86" s="1">
        <v>11000007</v>
      </c>
      <c r="Y86" s="1">
        <v>4</v>
      </c>
      <c r="Z86" s="1">
        <v>83</v>
      </c>
      <c r="AA86" s="28">
        <v>0</v>
      </c>
      <c r="AB86" s="26">
        <v>0</v>
      </c>
    </row>
    <row r="87" spans="1:28" ht="60">
      <c r="A87">
        <v>53000084</v>
      </c>
      <c r="B87" s="8" t="s">
        <v>128</v>
      </c>
      <c r="C87" s="1" t="s">
        <v>210</v>
      </c>
      <c r="D87" s="26" t="s">
        <v>760</v>
      </c>
      <c r="E87" s="1">
        <v>4</v>
      </c>
      <c r="F87">
        <v>202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41">
        <f>S87-100+O87</f>
        <v>5</v>
      </c>
      <c r="Q87" s="1">
        <v>15</v>
      </c>
      <c r="R87" s="1" t="s">
        <v>757</v>
      </c>
      <c r="S87">
        <v>100</v>
      </c>
      <c r="T87" s="11" t="s">
        <v>758</v>
      </c>
      <c r="U87" s="7" t="s">
        <v>759</v>
      </c>
      <c r="V87" s="1" t="s">
        <v>501</v>
      </c>
      <c r="W87" s="1" t="s">
        <v>500</v>
      </c>
      <c r="X87" s="1">
        <v>11000008</v>
      </c>
      <c r="Y87" s="1">
        <v>4</v>
      </c>
      <c r="Z87" s="1">
        <v>84</v>
      </c>
      <c r="AA87" s="28">
        <v>0</v>
      </c>
      <c r="AB87" s="26">
        <v>0</v>
      </c>
    </row>
    <row r="88" spans="1:28" ht="60">
      <c r="A88">
        <v>53000085</v>
      </c>
      <c r="B88" s="8" t="s">
        <v>129</v>
      </c>
      <c r="C88" s="1" t="s">
        <v>212</v>
      </c>
      <c r="D88" s="26" t="s">
        <v>714</v>
      </c>
      <c r="E88" s="1">
        <v>3</v>
      </c>
      <c r="F88">
        <v>202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1">
        <f>S88-100+O88</f>
        <v>1</v>
      </c>
      <c r="Q88" s="1">
        <v>20</v>
      </c>
      <c r="R88" s="1" t="s">
        <v>712</v>
      </c>
      <c r="S88">
        <v>100</v>
      </c>
      <c r="T88" s="11" t="s">
        <v>533</v>
      </c>
      <c r="U88" s="7" t="s">
        <v>713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72">
      <c r="A89">
        <v>53000086</v>
      </c>
      <c r="B89" s="8" t="s">
        <v>130</v>
      </c>
      <c r="C89" s="1" t="s">
        <v>213</v>
      </c>
      <c r="D89" s="26" t="s">
        <v>702</v>
      </c>
      <c r="E89" s="1">
        <v>2</v>
      </c>
      <c r="F89">
        <v>201</v>
      </c>
      <c r="G89" s="1">
        <v>0</v>
      </c>
      <c r="H89" s="1">
        <f>IF(AND(P89&gt;=13,P89&lt;=16),5,IF(AND(P89&gt;=9,P89&lt;=12),4,IF(AND(P89&gt;=5,P89&lt;=8),3,IF(AND(P89&gt;=1,P89&lt;=4),2,IF(AND(P89&gt;=-3,P89&lt;=0),1,IF(AND(P89&gt;=-5,P89&lt;=-4),0,6))))))</f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1">
        <f>S89-100+O89</f>
        <v>2</v>
      </c>
      <c r="Q89" s="1">
        <v>40</v>
      </c>
      <c r="R89" s="7" t="s">
        <v>324</v>
      </c>
      <c r="S89">
        <v>102</v>
      </c>
      <c r="T89" s="11" t="s">
        <v>701</v>
      </c>
      <c r="U89" s="7" t="s">
        <v>700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214</v>
      </c>
      <c r="D90" s="26" t="s">
        <v>514</v>
      </c>
      <c r="E90" s="1">
        <v>3</v>
      </c>
      <c r="F90">
        <v>201</v>
      </c>
      <c r="G90" s="1">
        <v>0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-22</v>
      </c>
      <c r="Q90" s="1">
        <v>40</v>
      </c>
      <c r="R90" s="7" t="s">
        <v>319</v>
      </c>
      <c r="S90">
        <v>75</v>
      </c>
      <c r="T90" s="11" t="s">
        <v>564</v>
      </c>
      <c r="U90" s="7" t="s">
        <v>621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60">
      <c r="A91">
        <v>53000088</v>
      </c>
      <c r="B91" s="8" t="s">
        <v>132</v>
      </c>
      <c r="C91" s="1" t="s">
        <v>280</v>
      </c>
      <c r="D91" s="26" t="s">
        <v>600</v>
      </c>
      <c r="E91" s="1">
        <v>3</v>
      </c>
      <c r="F91">
        <v>201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1">
        <f>S91-100+O91</f>
        <v>2</v>
      </c>
      <c r="Q91" s="1">
        <v>20</v>
      </c>
      <c r="R91" s="7" t="s">
        <v>320</v>
      </c>
      <c r="S91">
        <v>100</v>
      </c>
      <c r="T91" s="11" t="s">
        <v>564</v>
      </c>
      <c r="U91" s="7" t="s">
        <v>365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36">
      <c r="A92">
        <v>53000089</v>
      </c>
      <c r="B92" s="8" t="s">
        <v>134</v>
      </c>
      <c r="C92" s="1" t="s">
        <v>281</v>
      </c>
      <c r="D92" s="26" t="s">
        <v>514</v>
      </c>
      <c r="E92" s="1">
        <v>4</v>
      </c>
      <c r="F92">
        <v>201</v>
      </c>
      <c r="G92" s="1">
        <v>5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4</v>
      </c>
      <c r="J92" s="1">
        <v>45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41">
        <f>S92-100+O92</f>
        <v>-7</v>
      </c>
      <c r="Q92" s="1">
        <v>15</v>
      </c>
      <c r="R92" s="7" t="s">
        <v>320</v>
      </c>
      <c r="S92">
        <v>90</v>
      </c>
      <c r="T92" s="11" t="s">
        <v>531</v>
      </c>
      <c r="U92" s="7" t="s">
        <v>362</v>
      </c>
      <c r="V92" s="1" t="s">
        <v>528</v>
      </c>
      <c r="W92" s="1" t="s">
        <v>135</v>
      </c>
      <c r="X92" s="1"/>
      <c r="Y92" s="1">
        <v>4</v>
      </c>
      <c r="Z92" s="1">
        <v>89</v>
      </c>
      <c r="AA92" s="28">
        <v>0</v>
      </c>
      <c r="AB92" s="26">
        <v>0</v>
      </c>
    </row>
    <row r="93" spans="1:28" ht="72">
      <c r="A93">
        <v>53000090</v>
      </c>
      <c r="B93" s="8" t="s">
        <v>168</v>
      </c>
      <c r="C93" s="1" t="s">
        <v>300</v>
      </c>
      <c r="D93" s="26" t="s">
        <v>722</v>
      </c>
      <c r="E93" s="1">
        <v>2</v>
      </c>
      <c r="F93">
        <v>202</v>
      </c>
      <c r="G93" s="1">
        <v>6</v>
      </c>
      <c r="H93" s="1">
        <f>IF(AND(P93&gt;=13,P93&lt;=16),5,IF(AND(P93&gt;=9,P93&lt;=12),4,IF(AND(P93&gt;=5,P93&lt;=8),3,IF(AND(P93&gt;=1,P93&lt;=4),2,IF(AND(P93&gt;=-3,P93&lt;=0),1,IF(AND(P93&gt;=-5,P93&lt;=-4),0,6))))))</f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41">
        <f>S93-100+O93</f>
        <v>0</v>
      </c>
      <c r="Q93" s="1">
        <v>0</v>
      </c>
      <c r="R93" s="1" t="s">
        <v>28</v>
      </c>
      <c r="S93">
        <v>100</v>
      </c>
      <c r="T93" s="11" t="s">
        <v>384</v>
      </c>
      <c r="U93" s="1" t="s">
        <v>385</v>
      </c>
      <c r="V93" s="1" t="s">
        <v>169</v>
      </c>
      <c r="W93" s="1"/>
      <c r="X93" s="1">
        <v>11000006</v>
      </c>
      <c r="Y93" s="1">
        <v>4</v>
      </c>
      <c r="Z93" s="1">
        <v>90</v>
      </c>
      <c r="AA93" s="28">
        <v>0</v>
      </c>
      <c r="AB93" s="26">
        <v>0</v>
      </c>
    </row>
    <row r="94" spans="1:28" ht="60">
      <c r="A94">
        <v>53000091</v>
      </c>
      <c r="B94" s="8" t="s">
        <v>136</v>
      </c>
      <c r="C94" s="1" t="s">
        <v>282</v>
      </c>
      <c r="D94" s="26" t="s">
        <v>755</v>
      </c>
      <c r="E94" s="1">
        <v>2</v>
      </c>
      <c r="F94">
        <v>200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41">
        <f>S94-100+O94</f>
        <v>1</v>
      </c>
      <c r="Q94" s="1">
        <v>0</v>
      </c>
      <c r="R94" s="1" t="s">
        <v>6</v>
      </c>
      <c r="S94">
        <v>100</v>
      </c>
      <c r="T94" s="11" t="s">
        <v>573</v>
      </c>
      <c r="U94" s="7" t="s">
        <v>366</v>
      </c>
      <c r="V94" s="1" t="s">
        <v>137</v>
      </c>
      <c r="W94" s="1"/>
      <c r="X94" s="1">
        <v>11000006</v>
      </c>
      <c r="Y94" s="1">
        <v>4</v>
      </c>
      <c r="Z94" s="1">
        <v>91</v>
      </c>
      <c r="AA94" s="28">
        <v>0</v>
      </c>
      <c r="AB94" s="26">
        <v>0</v>
      </c>
    </row>
    <row r="95" spans="1:28" ht="60">
      <c r="A95">
        <v>53000092</v>
      </c>
      <c r="B95" s="8" t="s">
        <v>138</v>
      </c>
      <c r="C95" s="1" t="s">
        <v>283</v>
      </c>
      <c r="D95" s="26" t="s">
        <v>514</v>
      </c>
      <c r="E95" s="1">
        <v>3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1">
        <f>S95-100+O95</f>
        <v>-23</v>
      </c>
      <c r="Q95" s="1">
        <v>10</v>
      </c>
      <c r="R95" s="7" t="s">
        <v>321</v>
      </c>
      <c r="S95">
        <v>75</v>
      </c>
      <c r="T95" s="11" t="s">
        <v>564</v>
      </c>
      <c r="U95" s="7" t="s">
        <v>367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72">
      <c r="A96">
        <v>53000093</v>
      </c>
      <c r="B96" s="9" t="s">
        <v>215</v>
      </c>
      <c r="C96" s="1" t="s">
        <v>284</v>
      </c>
      <c r="D96" s="26" t="s">
        <v>516</v>
      </c>
      <c r="E96" s="1">
        <v>3</v>
      </c>
      <c r="F96">
        <v>200</v>
      </c>
      <c r="G96" s="1">
        <v>5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3</v>
      </c>
      <c r="J96" s="1">
        <v>60</v>
      </c>
      <c r="K96" s="1">
        <v>0</v>
      </c>
      <c r="L96" s="1">
        <v>0</v>
      </c>
      <c r="M96" s="1">
        <v>0</v>
      </c>
      <c r="N96" s="1">
        <v>20</v>
      </c>
      <c r="O96" s="1">
        <v>-2</v>
      </c>
      <c r="P96" s="41">
        <f>S96-100+O96</f>
        <v>23</v>
      </c>
      <c r="Q96" s="1">
        <v>200</v>
      </c>
      <c r="R96" s="1" t="s">
        <v>6</v>
      </c>
      <c r="S96">
        <v>125</v>
      </c>
      <c r="T96" s="11" t="s">
        <v>756</v>
      </c>
      <c r="U96" s="7" t="s">
        <v>379</v>
      </c>
      <c r="V96" s="1" t="s">
        <v>139</v>
      </c>
      <c r="W96" s="1"/>
      <c r="X96" s="1"/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140</v>
      </c>
      <c r="C97" s="1" t="s">
        <v>285</v>
      </c>
      <c r="D97" s="26" t="s">
        <v>682</v>
      </c>
      <c r="E97" s="1">
        <v>2</v>
      </c>
      <c r="F97">
        <v>202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1">
        <f>S97-100+O97</f>
        <v>-75</v>
      </c>
      <c r="Q97" s="1">
        <v>200</v>
      </c>
      <c r="R97" s="1" t="s">
        <v>141</v>
      </c>
      <c r="S97">
        <v>25</v>
      </c>
      <c r="T97" s="11" t="s">
        <v>679</v>
      </c>
      <c r="U97" s="1" t="s">
        <v>678</v>
      </c>
      <c r="V97" s="1" t="s">
        <v>142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72">
      <c r="A98">
        <v>53000095</v>
      </c>
      <c r="B98" s="8" t="s">
        <v>143</v>
      </c>
      <c r="C98" s="1" t="s">
        <v>286</v>
      </c>
      <c r="D98" s="26" t="s">
        <v>741</v>
      </c>
      <c r="E98" s="1">
        <v>2</v>
      </c>
      <c r="F98">
        <v>201</v>
      </c>
      <c r="G98" s="1">
        <v>1</v>
      </c>
      <c r="H98" s="1">
        <f>IF(AND(P98&gt;=13,P98&lt;=16),5,IF(AND(P98&gt;=9,P98&lt;=12),4,IF(AND(P98&gt;=5,P98&lt;=8),3,IF(AND(P98&gt;=1,P98&lt;=4),2,IF(AND(P98&gt;=-3,P98&lt;=0),1,IF(AND(P98&gt;=-5,P98&lt;=-4),0,6))))))</f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41">
        <f>S98-100+O98</f>
        <v>-17</v>
      </c>
      <c r="Q98" s="1">
        <v>15</v>
      </c>
      <c r="R98" s="7" t="s">
        <v>323</v>
      </c>
      <c r="S98">
        <v>80</v>
      </c>
      <c r="T98" s="11" t="s">
        <v>742</v>
      </c>
      <c r="U98" s="7" t="s">
        <v>740</v>
      </c>
      <c r="V98" s="1" t="s">
        <v>144</v>
      </c>
      <c r="W98" s="1" t="s">
        <v>144</v>
      </c>
      <c r="X98" s="1">
        <v>11000008</v>
      </c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8" t="s">
        <v>145</v>
      </c>
      <c r="C99" s="1" t="s">
        <v>287</v>
      </c>
      <c r="D99" s="26" t="s">
        <v>739</v>
      </c>
      <c r="E99" s="1">
        <v>3</v>
      </c>
      <c r="F99">
        <v>202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41">
        <f>S99-100+O99</f>
        <v>3</v>
      </c>
      <c r="Q99" s="1">
        <v>200</v>
      </c>
      <c r="R99" s="1" t="s">
        <v>737</v>
      </c>
      <c r="S99">
        <v>104</v>
      </c>
      <c r="T99" s="11" t="s">
        <v>736</v>
      </c>
      <c r="U99" s="1" t="s">
        <v>738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8">
        <v>0</v>
      </c>
      <c r="AB99" s="26">
        <v>0</v>
      </c>
    </row>
    <row r="100" spans="1:28" ht="84">
      <c r="A100">
        <v>53000097</v>
      </c>
      <c r="B100" s="8" t="s">
        <v>146</v>
      </c>
      <c r="C100" s="1" t="s">
        <v>288</v>
      </c>
      <c r="D100" s="26" t="s">
        <v>729</v>
      </c>
      <c r="E100" s="1">
        <v>2</v>
      </c>
      <c r="F100">
        <v>201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41">
        <f>S100-100+O100</f>
        <v>0</v>
      </c>
      <c r="Q100" s="1">
        <v>25</v>
      </c>
      <c r="R100" s="7" t="s">
        <v>320</v>
      </c>
      <c r="S100">
        <v>100</v>
      </c>
      <c r="T100" s="11" t="s">
        <v>750</v>
      </c>
      <c r="U100" s="7" t="s">
        <v>751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24">
      <c r="A101">
        <v>53000098</v>
      </c>
      <c r="B101" s="8" t="s">
        <v>170</v>
      </c>
      <c r="C101" s="1" t="s">
        <v>301</v>
      </c>
      <c r="D101" s="26" t="s">
        <v>717</v>
      </c>
      <c r="E101" s="1">
        <v>1</v>
      </c>
      <c r="F101">
        <v>202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41">
        <f>S101-100+O101</f>
        <v>0</v>
      </c>
      <c r="Q101" s="1">
        <v>0</v>
      </c>
      <c r="R101" s="1" t="s">
        <v>28</v>
      </c>
      <c r="S101">
        <v>100</v>
      </c>
      <c r="T101" s="11" t="s">
        <v>477</v>
      </c>
      <c r="U101" s="7" t="s">
        <v>448</v>
      </c>
      <c r="V101" s="1" t="s">
        <v>171</v>
      </c>
      <c r="W101" s="1"/>
      <c r="X101" s="1">
        <v>11000006</v>
      </c>
      <c r="Y101" s="1">
        <v>4</v>
      </c>
      <c r="Z101" s="1">
        <v>98</v>
      </c>
      <c r="AA101" s="28">
        <v>0</v>
      </c>
      <c r="AB101" s="26">
        <v>0</v>
      </c>
    </row>
    <row r="102" spans="1:28" ht="24">
      <c r="A102">
        <v>53000099</v>
      </c>
      <c r="B102" s="8" t="s">
        <v>147</v>
      </c>
      <c r="C102" s="1" t="s">
        <v>289</v>
      </c>
      <c r="D102" s="26" t="s">
        <v>752</v>
      </c>
      <c r="E102" s="1">
        <v>1</v>
      </c>
      <c r="F102">
        <v>200</v>
      </c>
      <c r="G102" s="1">
        <v>0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0</v>
      </c>
      <c r="Q102" s="1">
        <v>0</v>
      </c>
      <c r="R102" s="1" t="s">
        <v>6</v>
      </c>
      <c r="S102">
        <v>100</v>
      </c>
      <c r="T102" s="11" t="s">
        <v>753</v>
      </c>
      <c r="U102" s="7" t="s">
        <v>754</v>
      </c>
      <c r="V102" s="1" t="s">
        <v>101</v>
      </c>
      <c r="W102" s="1"/>
      <c r="X102" s="1">
        <v>11000005</v>
      </c>
      <c r="Y102" s="1">
        <v>4</v>
      </c>
      <c r="Z102" s="1">
        <v>99</v>
      </c>
      <c r="AA102" s="28">
        <v>0</v>
      </c>
      <c r="AB102" s="26">
        <v>0</v>
      </c>
    </row>
    <row r="103" spans="1:28" ht="72">
      <c r="A103">
        <v>53000100</v>
      </c>
      <c r="B103" s="8" t="s">
        <v>148</v>
      </c>
      <c r="C103" s="1" t="s">
        <v>290</v>
      </c>
      <c r="D103" s="26" t="s">
        <v>722</v>
      </c>
      <c r="E103" s="1">
        <v>4</v>
      </c>
      <c r="F103">
        <v>202</v>
      </c>
      <c r="G103" s="1">
        <v>0</v>
      </c>
      <c r="H103" s="1">
        <f>IF(AND(P103&gt;=13,P103&lt;=16),5,IF(AND(P103&gt;=9,P103&lt;=12),4,IF(AND(P103&gt;=5,P103&lt;=8),3,IF(AND(P103&gt;=1,P103&lt;=4),2,IF(AND(P103&gt;=-3,P103&lt;=0),1,IF(AND(P103&gt;=-5,P103&lt;=-4),0,6))))))</f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41">
        <f>S103-100+O103</f>
        <v>0</v>
      </c>
      <c r="Q103" s="1">
        <v>0</v>
      </c>
      <c r="R103" s="1" t="s">
        <v>743</v>
      </c>
      <c r="S103">
        <v>100</v>
      </c>
      <c r="T103" s="11" t="s">
        <v>748</v>
      </c>
      <c r="U103" s="1" t="s">
        <v>746</v>
      </c>
      <c r="V103" s="1" t="s">
        <v>149</v>
      </c>
      <c r="W103" s="1"/>
      <c r="X103" s="1">
        <v>11000005</v>
      </c>
      <c r="Y103" s="1">
        <v>4</v>
      </c>
      <c r="Z103" s="1">
        <v>100</v>
      </c>
      <c r="AA103" s="28">
        <v>0</v>
      </c>
      <c r="AB103" s="26">
        <v>0</v>
      </c>
    </row>
    <row r="104" spans="1:28" ht="60">
      <c r="A104">
        <v>53000101</v>
      </c>
      <c r="B104" s="34" t="s">
        <v>172</v>
      </c>
      <c r="C104" s="1" t="s">
        <v>302</v>
      </c>
      <c r="D104" s="26" t="s">
        <v>644</v>
      </c>
      <c r="E104" s="1">
        <v>2</v>
      </c>
      <c r="F104">
        <v>203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1">
        <f>S104-100+O104</f>
        <v>-86</v>
      </c>
      <c r="Q104" s="1">
        <v>0</v>
      </c>
      <c r="R104" s="1" t="s">
        <v>38</v>
      </c>
      <c r="S104">
        <v>15</v>
      </c>
      <c r="T104" s="21" t="s">
        <v>316</v>
      </c>
      <c r="U104" s="1" t="s">
        <v>749</v>
      </c>
      <c r="V104" s="1" t="s">
        <v>173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60">
      <c r="A105">
        <v>53000102</v>
      </c>
      <c r="B105" s="8" t="s">
        <v>150</v>
      </c>
      <c r="C105" s="1" t="s">
        <v>291</v>
      </c>
      <c r="D105" s="26" t="s">
        <v>730</v>
      </c>
      <c r="E105" s="1">
        <v>3</v>
      </c>
      <c r="F105">
        <v>200</v>
      </c>
      <c r="G105" s="1">
        <v>2</v>
      </c>
      <c r="H105" s="1">
        <f>IF(AND(P105&gt;=13,P105&lt;=16),5,IF(AND(P105&gt;=9,P105&lt;=12),4,IF(AND(P105&gt;=5,P105&lt;=8),3,IF(AND(P105&gt;=1,P105&lt;=4),2,IF(AND(P105&gt;=-3,P105&lt;=0),1,IF(AND(P105&gt;=-5,P105&lt;=-4),0,6))))))</f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1">
        <f>S105-100+O105</f>
        <v>2</v>
      </c>
      <c r="Q105" s="1">
        <v>0</v>
      </c>
      <c r="R105" s="1" t="s">
        <v>6</v>
      </c>
      <c r="S105">
        <v>100</v>
      </c>
      <c r="T105" s="11" t="s">
        <v>561</v>
      </c>
      <c r="U105" s="7" t="s">
        <v>368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24">
      <c r="A106">
        <v>53000103</v>
      </c>
      <c r="B106" s="8" t="s">
        <v>151</v>
      </c>
      <c r="C106" s="1" t="s">
        <v>292</v>
      </c>
      <c r="D106" s="26" t="s">
        <v>702</v>
      </c>
      <c r="E106" s="1">
        <v>3</v>
      </c>
      <c r="F106">
        <v>201</v>
      </c>
      <c r="G106" s="1">
        <v>6</v>
      </c>
      <c r="H106" s="1">
        <f>IF(AND(P106&gt;=13,P106&lt;=16),5,IF(AND(P106&gt;=9,P106&lt;=12),4,IF(AND(P106&gt;=5,P106&lt;=8),3,IF(AND(P106&gt;=1,P106&lt;=4),2,IF(AND(P106&gt;=-3,P106&lt;=0),1,IF(AND(P106&gt;=-5,P106&lt;=-4),0,6))))))</f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1">
        <f>S106-100+O106</f>
        <v>5</v>
      </c>
      <c r="Q106" s="1">
        <v>15</v>
      </c>
      <c r="R106" s="7" t="s">
        <v>323</v>
      </c>
      <c r="S106">
        <v>105</v>
      </c>
      <c r="T106" s="11" t="s">
        <v>703</v>
      </c>
      <c r="U106" s="7" t="s">
        <v>704</v>
      </c>
      <c r="V106" s="1" t="s">
        <v>152</v>
      </c>
      <c r="W106" s="1" t="s">
        <v>152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24">
      <c r="A107">
        <v>53000104</v>
      </c>
      <c r="B107" s="8" t="s">
        <v>153</v>
      </c>
      <c r="C107" s="1" t="s">
        <v>293</v>
      </c>
      <c r="D107" s="26" t="s">
        <v>693</v>
      </c>
      <c r="E107" s="1">
        <v>3</v>
      </c>
      <c r="F107">
        <v>201</v>
      </c>
      <c r="G107" s="1">
        <v>0</v>
      </c>
      <c r="H107" s="1">
        <f>IF(AND(P107&gt;=13,P107&lt;=16),5,IF(AND(P107&gt;=9,P107&lt;=12),4,IF(AND(P107&gt;=5,P107&lt;=8),3,IF(AND(P107&gt;=1,P107&lt;=4),2,IF(AND(P107&gt;=-3,P107&lt;=0),1,IF(AND(P107&gt;=-5,P107&lt;=-4),0,6))))))</f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1">
        <f>S107-100+O107</f>
        <v>5</v>
      </c>
      <c r="Q107" s="1">
        <v>12</v>
      </c>
      <c r="R107" s="7" t="s">
        <v>320</v>
      </c>
      <c r="S107">
        <v>105</v>
      </c>
      <c r="T107" s="11" t="s">
        <v>705</v>
      </c>
      <c r="U107" s="7" t="s">
        <v>446</v>
      </c>
      <c r="V107" s="1" t="s">
        <v>154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144">
      <c r="A108">
        <v>53000105</v>
      </c>
      <c r="B108" s="8" t="s">
        <v>155</v>
      </c>
      <c r="C108" s="1" t="s">
        <v>216</v>
      </c>
      <c r="D108" s="26" t="s">
        <v>683</v>
      </c>
      <c r="E108" s="1">
        <v>3</v>
      </c>
      <c r="F108">
        <v>202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1">
        <f>S108-100+O108</f>
        <v>-75</v>
      </c>
      <c r="Q108" s="1">
        <v>10</v>
      </c>
      <c r="R108" s="1" t="s">
        <v>141</v>
      </c>
      <c r="S108">
        <v>25</v>
      </c>
      <c r="T108" s="11" t="s">
        <v>681</v>
      </c>
      <c r="U108" s="1" t="s">
        <v>680</v>
      </c>
      <c r="V108" s="1" t="s">
        <v>156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36">
      <c r="A109">
        <v>53000106</v>
      </c>
      <c r="B109" s="8" t="s">
        <v>157</v>
      </c>
      <c r="C109" s="1" t="s">
        <v>294</v>
      </c>
      <c r="D109" s="26" t="s">
        <v>706</v>
      </c>
      <c r="E109" s="1">
        <v>1</v>
      </c>
      <c r="F109">
        <v>200</v>
      </c>
      <c r="G109" s="1">
        <v>3</v>
      </c>
      <c r="H109" s="1">
        <f>IF(AND(P109&gt;=13,P109&lt;=16),5,IF(AND(P109&gt;=9,P109&lt;=12),4,IF(AND(P109&gt;=5,P109&lt;=8),3,IF(AND(P109&gt;=1,P109&lt;=4),2,IF(AND(P109&gt;=-3,P109&lt;=0),1,IF(AND(P109&gt;=-5,P109&lt;=-4),0,6))))))</f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1">
        <f>S109-100+O109</f>
        <v>0</v>
      </c>
      <c r="Q109" s="1">
        <v>0</v>
      </c>
      <c r="R109" s="1" t="s">
        <v>14</v>
      </c>
      <c r="S109">
        <v>100</v>
      </c>
      <c r="T109" s="11" t="s">
        <v>690</v>
      </c>
      <c r="U109" s="7" t="s">
        <v>691</v>
      </c>
      <c r="V109" s="1" t="s">
        <v>158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48">
      <c r="A110">
        <v>53000107</v>
      </c>
      <c r="B110" s="8" t="s">
        <v>159</v>
      </c>
      <c r="C110" s="1" t="s">
        <v>295</v>
      </c>
      <c r="D110" s="26" t="s">
        <v>707</v>
      </c>
      <c r="E110" s="1">
        <v>1</v>
      </c>
      <c r="F110">
        <v>200</v>
      </c>
      <c r="G110" s="1">
        <v>6</v>
      </c>
      <c r="H110" s="1">
        <f>IF(AND(P110&gt;=13,P110&lt;=16),5,IF(AND(P110&gt;=9,P110&lt;=12),4,IF(AND(P110&gt;=5,P110&lt;=8),3,IF(AND(P110&gt;=1,P110&lt;=4),2,IF(AND(P110&gt;=-3,P110&lt;=0),1,IF(AND(P110&gt;=-5,P110&lt;=-4),0,6))))))</f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1">
        <f>S110-100+O110</f>
        <v>0</v>
      </c>
      <c r="Q110" s="1">
        <v>0</v>
      </c>
      <c r="R110" s="1" t="s">
        <v>6</v>
      </c>
      <c r="S110">
        <v>100</v>
      </c>
      <c r="T110" s="11" t="s">
        <v>642</v>
      </c>
      <c r="U110" s="7" t="s">
        <v>723</v>
      </c>
      <c r="V110" s="1" t="s">
        <v>160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60">
      <c r="A111">
        <v>53000108</v>
      </c>
      <c r="B111" s="8" t="s">
        <v>161</v>
      </c>
      <c r="C111" s="1" t="s">
        <v>296</v>
      </c>
      <c r="D111" s="26" t="s">
        <v>729</v>
      </c>
      <c r="E111" s="1">
        <v>2</v>
      </c>
      <c r="F111">
        <v>200</v>
      </c>
      <c r="G111" s="1">
        <v>0</v>
      </c>
      <c r="H111" s="1">
        <f>IF(AND(P111&gt;=13,P111&lt;=16),5,IF(AND(P111&gt;=9,P111&lt;=12),4,IF(AND(P111&gt;=5,P111&lt;=8),3,IF(AND(P111&gt;=1,P111&lt;=4),2,IF(AND(P111&gt;=-3,P111&lt;=0),1,IF(AND(P111&gt;=-5,P111&lt;=-4),0,6))))))</f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1">
        <f>S111-100+O111</f>
        <v>3</v>
      </c>
      <c r="Q111" s="1">
        <v>0</v>
      </c>
      <c r="R111" s="1" t="s">
        <v>6</v>
      </c>
      <c r="S111">
        <v>100</v>
      </c>
      <c r="T111" s="11" t="s">
        <v>727</v>
      </c>
      <c r="U111" s="7" t="s">
        <v>728</v>
      </c>
      <c r="V111" s="1" t="s">
        <v>162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24">
      <c r="A112">
        <v>53000109</v>
      </c>
      <c r="B112" s="8" t="s">
        <v>163</v>
      </c>
      <c r="C112" s="1" t="s">
        <v>297</v>
      </c>
      <c r="D112" s="26" t="s">
        <v>726</v>
      </c>
      <c r="E112" s="1">
        <v>2</v>
      </c>
      <c r="F112">
        <v>200</v>
      </c>
      <c r="G112" s="1">
        <v>0</v>
      </c>
      <c r="H112" s="1">
        <f>IF(AND(P112&gt;=13,P112&lt;=16),5,IF(AND(P112&gt;=9,P112&lt;=12),4,IF(AND(P112&gt;=5,P112&lt;=8),3,IF(AND(P112&gt;=1,P112&lt;=4),2,IF(AND(P112&gt;=-3,P112&lt;=0),1,IF(AND(P112&gt;=-5,P112&lt;=-4),0,6))))))</f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1">
        <f>S112-100+O112</f>
        <v>0</v>
      </c>
      <c r="Q112" s="1">
        <v>0</v>
      </c>
      <c r="R112" s="1" t="s">
        <v>14</v>
      </c>
      <c r="S112">
        <v>100</v>
      </c>
      <c r="T112" s="11" t="s">
        <v>725</v>
      </c>
      <c r="U112" s="7" t="s">
        <v>724</v>
      </c>
      <c r="V112" s="1" t="s">
        <v>164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24">
      <c r="A113">
        <v>53000110</v>
      </c>
      <c r="B113" s="8" t="s">
        <v>165</v>
      </c>
      <c r="C113" s="1" t="s">
        <v>298</v>
      </c>
      <c r="D113" s="26" t="s">
        <v>722</v>
      </c>
      <c r="E113" s="1">
        <v>3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1">
        <f>S113-100+O113</f>
        <v>3</v>
      </c>
      <c r="Q113" s="1">
        <v>0</v>
      </c>
      <c r="R113" s="1" t="s">
        <v>1</v>
      </c>
      <c r="S113">
        <v>103</v>
      </c>
      <c r="T113" s="11" t="s">
        <v>720</v>
      </c>
      <c r="U113" s="7" t="s">
        <v>721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</sheetData>
  <sortState ref="A2:V2">
    <sortCondition ref="E1"/>
  </sortState>
  <phoneticPr fontId="18" type="noConversion"/>
  <conditionalFormatting sqref="I38:I68 I17:I35 I4:I15 I70:I113">
    <cfRule type="cellIs" dxfId="53" priority="55" operator="notEqual">
      <formula>$E4</formula>
    </cfRule>
  </conditionalFormatting>
  <conditionalFormatting sqref="J4:O4 J17:P35 J5:P15 J38:P68 J70:P113">
    <cfRule type="cellIs" dxfId="52" priority="5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13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5" t="s">
        <v>444</v>
      </c>
      <c r="E1" s="13" t="s">
        <v>195</v>
      </c>
      <c r="F1" s="13" t="s">
        <v>196</v>
      </c>
      <c r="G1" s="13" t="s">
        <v>197</v>
      </c>
      <c r="H1" s="38" t="s">
        <v>520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370</v>
      </c>
      <c r="N1" s="16" t="s">
        <v>375</v>
      </c>
      <c r="O1" s="17" t="s">
        <v>345</v>
      </c>
      <c r="P1" s="16" t="s">
        <v>522</v>
      </c>
      <c r="Q1" s="13" t="s">
        <v>328</v>
      </c>
      <c r="R1" s="13" t="s">
        <v>327</v>
      </c>
      <c r="S1" s="13" t="s">
        <v>419</v>
      </c>
      <c r="T1" s="13" t="s">
        <v>373</v>
      </c>
      <c r="U1" s="13" t="s">
        <v>313</v>
      </c>
      <c r="V1" s="13" t="s">
        <v>418</v>
      </c>
      <c r="W1" s="13" t="s">
        <v>525</v>
      </c>
      <c r="X1" s="43" t="s">
        <v>576</v>
      </c>
      <c r="Y1" s="13" t="s">
        <v>198</v>
      </c>
      <c r="Z1" s="14" t="s">
        <v>199</v>
      </c>
      <c r="AA1" s="24" t="s">
        <v>391</v>
      </c>
      <c r="AB1" s="29" t="s">
        <v>394</v>
      </c>
    </row>
    <row r="2" spans="1:28">
      <c r="A2" s="3" t="s">
        <v>183</v>
      </c>
      <c r="B2" s="4" t="s">
        <v>184</v>
      </c>
      <c r="C2" s="4" t="s">
        <v>202</v>
      </c>
      <c r="D2" s="36" t="s">
        <v>202</v>
      </c>
      <c r="E2" s="4" t="s">
        <v>183</v>
      </c>
      <c r="F2" s="4" t="s">
        <v>183</v>
      </c>
      <c r="G2" s="4" t="s">
        <v>183</v>
      </c>
      <c r="H2" s="10" t="s">
        <v>393</v>
      </c>
      <c r="I2" s="4" t="s">
        <v>332</v>
      </c>
      <c r="J2" s="18" t="s">
        <v>332</v>
      </c>
      <c r="K2" s="18" t="s">
        <v>332</v>
      </c>
      <c r="L2" s="18" t="s">
        <v>374</v>
      </c>
      <c r="M2" s="18" t="s">
        <v>374</v>
      </c>
      <c r="N2" s="18" t="s">
        <v>374</v>
      </c>
      <c r="O2" s="18" t="s">
        <v>332</v>
      </c>
      <c r="P2" s="18" t="s">
        <v>523</v>
      </c>
      <c r="Q2" s="4" t="s">
        <v>329</v>
      </c>
      <c r="R2" s="4" t="s">
        <v>184</v>
      </c>
      <c r="S2" s="4" t="s">
        <v>580</v>
      </c>
      <c r="T2" s="4" t="s">
        <v>658</v>
      </c>
      <c r="U2" s="10" t="s">
        <v>184</v>
      </c>
      <c r="V2" s="4" t="s">
        <v>184</v>
      </c>
      <c r="W2" s="4" t="s">
        <v>526</v>
      </c>
      <c r="X2" s="44" t="s">
        <v>577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445</v>
      </c>
      <c r="E3" s="2" t="s">
        <v>187</v>
      </c>
      <c r="F3" s="2" t="s">
        <v>188</v>
      </c>
      <c r="G3" s="2" t="s">
        <v>189</v>
      </c>
      <c r="H3" s="39" t="s">
        <v>521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371</v>
      </c>
      <c r="N3" s="19" t="s">
        <v>377</v>
      </c>
      <c r="O3" s="20" t="s">
        <v>347</v>
      </c>
      <c r="P3" s="40" t="s">
        <v>524</v>
      </c>
      <c r="Q3" s="6" t="s">
        <v>330</v>
      </c>
      <c r="R3" s="2" t="s">
        <v>190</v>
      </c>
      <c r="S3" s="2" t="s">
        <v>420</v>
      </c>
      <c r="T3" s="6" t="s">
        <v>312</v>
      </c>
      <c r="U3" s="6" t="s">
        <v>314</v>
      </c>
      <c r="V3" s="6" t="s">
        <v>335</v>
      </c>
      <c r="W3" s="6" t="s">
        <v>527</v>
      </c>
      <c r="X3" s="45" t="s">
        <v>578</v>
      </c>
      <c r="Y3" s="2" t="s">
        <v>191</v>
      </c>
      <c r="Z3" s="2" t="s">
        <v>192</v>
      </c>
      <c r="AA3" s="27" t="s">
        <v>392</v>
      </c>
      <c r="AB3" s="27" t="s">
        <v>395</v>
      </c>
    </row>
    <row r="4" spans="1:28" ht="24">
      <c r="A4">
        <v>53100000</v>
      </c>
      <c r="B4" s="23" t="s">
        <v>396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409</v>
      </c>
      <c r="U4" s="7" t="s">
        <v>368</v>
      </c>
      <c r="V4" s="15" t="s">
        <v>397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340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315</v>
      </c>
      <c r="S5" s="1">
        <v>-1</v>
      </c>
      <c r="T5" s="11" t="s">
        <v>410</v>
      </c>
      <c r="U5" s="7" t="s">
        <v>348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399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411</v>
      </c>
      <c r="U6" s="7" t="s">
        <v>413</v>
      </c>
      <c r="V6" s="15" t="s">
        <v>398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400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440</v>
      </c>
      <c r="U7" s="7" t="s">
        <v>414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401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408</v>
      </c>
      <c r="U8" s="7" t="s">
        <v>415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402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511</v>
      </c>
      <c r="U9" s="7" t="s">
        <v>407</v>
      </c>
      <c r="V9" s="15" t="s">
        <v>403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656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657</v>
      </c>
      <c r="S10" s="1">
        <v>0</v>
      </c>
      <c r="T10" s="11" t="s">
        <v>660</v>
      </c>
      <c r="U10" s="7" t="s">
        <v>659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:I10">
    <cfRule type="cellIs" dxfId="21" priority="23" operator="notEqual">
      <formula>$E9</formula>
    </cfRule>
  </conditionalFormatting>
  <conditionalFormatting sqref="J9:P10">
    <cfRule type="cellIs" dxfId="20" priority="22" operator="equal">
      <formula>0</formula>
    </cfRule>
  </conditionalFormatting>
  <conditionalFormatting sqref="H5:H10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5" t="s">
        <v>444</v>
      </c>
      <c r="E1" s="13" t="s">
        <v>195</v>
      </c>
      <c r="F1" s="13" t="s">
        <v>196</v>
      </c>
      <c r="G1" s="13" t="s">
        <v>197</v>
      </c>
      <c r="H1" s="38" t="s">
        <v>520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370</v>
      </c>
      <c r="N1" s="16" t="s">
        <v>375</v>
      </c>
      <c r="O1" s="17" t="s">
        <v>345</v>
      </c>
      <c r="P1" s="16" t="s">
        <v>522</v>
      </c>
      <c r="Q1" s="13" t="s">
        <v>328</v>
      </c>
      <c r="R1" s="13" t="s">
        <v>327</v>
      </c>
      <c r="S1" s="13" t="s">
        <v>419</v>
      </c>
      <c r="T1" s="13" t="s">
        <v>373</v>
      </c>
      <c r="U1" s="13" t="s">
        <v>313</v>
      </c>
      <c r="V1" s="13" t="s">
        <v>418</v>
      </c>
      <c r="W1" s="13" t="s">
        <v>525</v>
      </c>
      <c r="X1" s="43" t="s">
        <v>576</v>
      </c>
      <c r="Y1" s="13" t="s">
        <v>198</v>
      </c>
      <c r="Z1" s="14" t="s">
        <v>199</v>
      </c>
      <c r="AA1" s="24" t="s">
        <v>391</v>
      </c>
      <c r="AB1" s="29" t="s">
        <v>394</v>
      </c>
    </row>
    <row r="2" spans="1:28">
      <c r="A2" s="3" t="s">
        <v>183</v>
      </c>
      <c r="B2" s="4" t="s">
        <v>184</v>
      </c>
      <c r="C2" s="4" t="s">
        <v>202</v>
      </c>
      <c r="D2" s="36" t="s">
        <v>202</v>
      </c>
      <c r="E2" s="4" t="s">
        <v>183</v>
      </c>
      <c r="F2" s="4" t="s">
        <v>183</v>
      </c>
      <c r="G2" s="4" t="s">
        <v>183</v>
      </c>
      <c r="H2" s="10" t="s">
        <v>393</v>
      </c>
      <c r="I2" s="4" t="s">
        <v>332</v>
      </c>
      <c r="J2" s="18" t="s">
        <v>332</v>
      </c>
      <c r="K2" s="18" t="s">
        <v>332</v>
      </c>
      <c r="L2" s="18" t="s">
        <v>374</v>
      </c>
      <c r="M2" s="18" t="s">
        <v>374</v>
      </c>
      <c r="N2" s="18" t="s">
        <v>374</v>
      </c>
      <c r="O2" s="18" t="s">
        <v>332</v>
      </c>
      <c r="P2" s="18" t="s">
        <v>523</v>
      </c>
      <c r="Q2" s="4" t="s">
        <v>329</v>
      </c>
      <c r="R2" s="4" t="s">
        <v>184</v>
      </c>
      <c r="S2" s="4" t="s">
        <v>580</v>
      </c>
      <c r="T2" s="4" t="s">
        <v>334</v>
      </c>
      <c r="U2" s="10" t="s">
        <v>184</v>
      </c>
      <c r="V2" s="4" t="s">
        <v>184</v>
      </c>
      <c r="W2" s="4" t="s">
        <v>526</v>
      </c>
      <c r="X2" s="44" t="s">
        <v>577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445</v>
      </c>
      <c r="E3" s="2" t="s">
        <v>187</v>
      </c>
      <c r="F3" s="2" t="s">
        <v>188</v>
      </c>
      <c r="G3" s="2" t="s">
        <v>189</v>
      </c>
      <c r="H3" s="39" t="s">
        <v>521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371</v>
      </c>
      <c r="N3" s="19" t="s">
        <v>377</v>
      </c>
      <c r="O3" s="20" t="s">
        <v>347</v>
      </c>
      <c r="P3" s="40" t="s">
        <v>524</v>
      </c>
      <c r="Q3" s="6" t="s">
        <v>330</v>
      </c>
      <c r="R3" s="2" t="s">
        <v>190</v>
      </c>
      <c r="S3" s="2" t="s">
        <v>420</v>
      </c>
      <c r="T3" s="6" t="s">
        <v>312</v>
      </c>
      <c r="U3" s="6" t="s">
        <v>314</v>
      </c>
      <c r="V3" s="6" t="s">
        <v>335</v>
      </c>
      <c r="W3" s="6" t="s">
        <v>527</v>
      </c>
      <c r="X3" s="45" t="s">
        <v>578</v>
      </c>
      <c r="Y3" s="2" t="s">
        <v>191</v>
      </c>
      <c r="Z3" s="2" t="s">
        <v>192</v>
      </c>
      <c r="AA3" s="27" t="s">
        <v>392</v>
      </c>
      <c r="AB3" s="27" t="s">
        <v>395</v>
      </c>
    </row>
    <row r="4" spans="1:28" ht="36">
      <c r="A4">
        <v>53200100</v>
      </c>
      <c r="B4" s="23" t="s">
        <v>473</v>
      </c>
      <c r="C4" s="15" t="s">
        <v>474</v>
      </c>
      <c r="D4" s="26" t="s">
        <v>461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512</v>
      </c>
      <c r="U4" s="7" t="s">
        <v>412</v>
      </c>
      <c r="V4" s="15" t="s">
        <v>380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466</v>
      </c>
      <c r="C5" s="1" t="s">
        <v>467</v>
      </c>
      <c r="D5" s="26" t="s">
        <v>465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464</v>
      </c>
      <c r="U5" s="7" t="s">
        <v>416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475</v>
      </c>
      <c r="C6" s="1" t="s">
        <v>476</v>
      </c>
      <c r="D6" s="26" t="s">
        <v>451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513</v>
      </c>
      <c r="U6" s="33" t="s">
        <v>470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469</v>
      </c>
      <c r="C7" s="1" t="s">
        <v>468</v>
      </c>
      <c r="D7" s="26" t="s">
        <v>472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471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478</v>
      </c>
      <c r="C8" s="1" t="s">
        <v>480</v>
      </c>
      <c r="D8" s="26" t="s">
        <v>481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318</v>
      </c>
      <c r="S8">
        <v>90</v>
      </c>
      <c r="T8" s="11" t="s">
        <v>534</v>
      </c>
      <c r="U8" s="7" t="s">
        <v>427</v>
      </c>
      <c r="V8" s="1" t="s">
        <v>479</v>
      </c>
      <c r="W8" s="1" t="s">
        <v>479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482</v>
      </c>
      <c r="C9" s="1" t="s">
        <v>483</v>
      </c>
      <c r="D9" s="26" t="s">
        <v>484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507</v>
      </c>
      <c r="U9" s="7" t="s">
        <v>350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421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422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423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424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425</v>
      </c>
    </row>
    <row r="10" spans="1:11">
      <c r="A10" t="s">
        <v>429</v>
      </c>
      <c r="B10" t="s">
        <v>430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453</v>
      </c>
    </row>
    <row r="2" spans="1:2">
      <c r="A2" t="s">
        <v>452</v>
      </c>
      <c r="B2">
        <f>COUNTIF(标准!D:D,"*单伤*")</f>
        <v>12</v>
      </c>
    </row>
    <row r="3" spans="1:2">
      <c r="A3" t="s">
        <v>454</v>
      </c>
      <c r="B3">
        <f>COUNTIF(标准!D:D,"*群伤*")</f>
        <v>23</v>
      </c>
    </row>
    <row r="4" spans="1:2">
      <c r="A4" t="s">
        <v>455</v>
      </c>
      <c r="B4">
        <f>COUNTIF(标准!D:D,"*单治*")</f>
        <v>6</v>
      </c>
    </row>
    <row r="5" spans="1:2">
      <c r="A5" t="s">
        <v>462</v>
      </c>
      <c r="B5">
        <f>COUNTIF(标准!D:D,"*群治*")</f>
        <v>5</v>
      </c>
    </row>
    <row r="6" spans="1:2">
      <c r="A6" t="s">
        <v>456</v>
      </c>
      <c r="B6">
        <f>COUNTIF(标准!D:D,"*正状*")</f>
        <v>11</v>
      </c>
    </row>
    <row r="7" spans="1:2">
      <c r="A7" t="s">
        <v>457</v>
      </c>
      <c r="B7">
        <f>COUNTIF(标准!D:D,"*负状*")</f>
        <v>23</v>
      </c>
    </row>
    <row r="8" spans="1:2">
      <c r="A8" t="s">
        <v>458</v>
      </c>
      <c r="B8">
        <f>COUNTIF(标准!D:D,"*手牌*")</f>
        <v>12</v>
      </c>
    </row>
    <row r="9" spans="1:2">
      <c r="A9" t="s">
        <v>488</v>
      </c>
      <c r="B9">
        <f>COUNTIF(标准!D:D,"*陷阱*")</f>
        <v>6</v>
      </c>
    </row>
    <row r="10" spans="1:2">
      <c r="A10" t="s">
        <v>459</v>
      </c>
      <c r="B10">
        <f>COUNTIF(标准!D:D,"*地形*")</f>
        <v>7</v>
      </c>
    </row>
    <row r="11" spans="1:2">
      <c r="A11" t="s">
        <v>460</v>
      </c>
      <c r="B11">
        <f>COUNTIF(标准!D:D,"*属性*")</f>
        <v>10</v>
      </c>
    </row>
    <row r="12" spans="1:2">
      <c r="A12" t="s">
        <v>629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2016-08-28T01:05:32Z</dcterms:modified>
</cp:coreProperties>
</file>