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137" i="1" l="1"/>
  <c r="Q137" i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<sst xmlns="http://schemas.openxmlformats.org/spreadsheetml/2006/main" count="1335" uniqueCount="903">
  <si>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</si>
  <si>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</si>
  <si>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</si>
  <si>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</si>
  <si>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</si>
  <si>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</si>
  <si>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</si>
  <si>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</si>
  <si>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</si>
  <si>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</si>
  <si>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</si>
  <si>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</si>
  <si>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</si>
  <si>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</si>
  <si>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</si>
  <si>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</si>
  <si>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</si>
  <si>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</si>
  <si>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</si>
  <si>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</si>
  <si>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</si>
  <si>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</si>
  <si>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</si>
  <si>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</si>
  <si>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</si>
  <si>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</si>
  <si>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</si>
  <si>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</si>
  <si>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</si>
  <si>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</si>
  <si>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</si>
  <si>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</si>
  <si>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</si>
  <si>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</si>
  <si>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</si>
  <si>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</si>
  <si>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</si>
  <si>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</si>
  <si>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</si>
  <si>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</si>
  <si>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</si>
  <si>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</si>
  <si>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</si>
  <si>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</si>
  <si>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</si>
  <si>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</si>
  <si>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</si>
  <si>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</si>
  <si>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</si>
  <si>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</si>
  <si>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</si>
  <si>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</si>
  <si>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</si>
  <si>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</si>
  <si>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</si>
  <si>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</si>
  <si>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</si>
  <si>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</si>
  <si>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</si>
  <si>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</si>
  <si>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</si>
  <si>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</si>
  <si>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</si>
  <si>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</si>
  <si>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</si>
  <si>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</si>
  <si>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</si>
  <si>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</si>
  <si>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</si>
  <si>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</si>
  <si>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</si>
  <si>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</si>
  <si>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</si>
  <si>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</si>
  <si>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</si>
  <si>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</si>
  <si>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</si>
  <si>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</si>
  <si>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</si>
  <si>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</si>
  <si>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</si>
  <si>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</si>
  <si>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</si>
  <si>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</si>
  <si>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</si>
  <si>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</si>
  <si>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</si>
  <si>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</si>
  <si>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</si>
  <si>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</si>
  <si>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</si>
  <si>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</si>
  <si>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</si>
  <si>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</si>
  <si>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</si>
  <si>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</si>
  <si>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</si>
  <si>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</si>
  <si>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</si>
  <si>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</si>
  <si>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</si>
  <si>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</si>
  <si>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</si>
  <si>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</si>
  <si>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</si>
  <si>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</si>
  <si>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</si>
  <si>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</si>
  <si>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</si>
  <si>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</si>
  <si>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</si>
  <si>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</si>
  <si>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</si>
  <si>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</si>
  <si>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</si>
  <si>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</si>
  <si>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</si>
  <si>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</si>
  <si>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</si>
  <si>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</si>
  <si>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</si>
  <si>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</si>
  <si>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</si>
  <si>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</si>
  <si>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</si>
  <si>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</si>
  <si>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</si>
  <si>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</si>
  <si>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</si>
  <si>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</si>
  <si>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</si>
  <si>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</si>
  <si>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</si>
  <si>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</si>
  <si>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</si>
  <si>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</si>
  <si>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</si>
  <si>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</si>
  <si>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</si>
  <si>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</si>
  <si>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</si>
  <si>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</si>
  <si>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</si>
  <si>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</si>
  <si>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</si>
  <si>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</si>
  <si>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</si>
  <si>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</si>
  <si>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</si>
  <si>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</si>
  <si>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</si>
  <si>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</si>
  <si>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</si>
  <si>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</si>
  <si>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</si>
  <si>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</si>
  <si>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</si>
  <si>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</si>
  <si>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</si>
  <si>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</si>
  <si>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</si>
  <si>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</si>
  <si>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</si>
  <si>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</si>
  <si>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</si>
  <si>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</si>
  <si>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</si>
  <si>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</si>
  <si>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</si>
  <si>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</si>
  <si>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</si>
  <si>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</si>
  <si>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</si>
  <si>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</si>
  <si>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</si>
  <si>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</si>
  <si>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</si>
  <si>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</si>
  <si>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</si>
  <si>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</si>
  <si>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</si>
  <si>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</si>
  <si>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</si>
  <si>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</si>
  <si>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</si>
  <si>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</si>
  <si>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</si>
  <si>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</si>
  <si>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</si>
  <si>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</si>
  <si>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</si>
  <si>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</si>
  <si>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</si>
  <si>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</si>
  <si>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</si>
  <si>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</si>
  <si>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</si>
  <si>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</si>
  <si>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</si>
  <si>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</si>
  <si>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</si>
  <si>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</si>
  <si>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</si>
  <si>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</si>
  <si>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</si>
  <si>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</si>
  <si>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</si>
  <si>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</si>
  <si>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</si>
  <si>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</si>
  <si>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</si>
  <si>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</si>
  <si>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</si>
  <si>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</si>
  <si>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</si>
  <si>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</si>
  <si>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</si>
  <si>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</si>
  <si>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</si>
  <si>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</si>
  <si>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</si>
  <si>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</si>
  <si>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</si>
  <si>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</si>
  <si>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</si>
  <si>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</si>
  <si>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</si>
  <si>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</si>
  <si>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</si>
  <si>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</si>
  <si>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</si>
  <si>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</si>
  <si>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</si>
  <si>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</si>
  <si>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</si>
  <si>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</si>
  <si>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</si>
  <si>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</si>
  <si>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</si>
  <si>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</si>
  <si>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</si>
  <si>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</si>
  <si>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</si>
  <si>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</si>
  <si>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</si>
  <si>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</si>
  <si>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</si>
  <si>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</si>
  <si>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</si>
  <si>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</si>
  <si>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</si>
  <si>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</si>
  <si>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</si>
  <si>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</si>
  <si>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</si>
  <si>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</si>
  <si>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</si>
  <si>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</si>
  <si>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</si>
  <si>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</si>
  <si>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</si>
  <si>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</si>
  <si>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</si>
  <si>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</si>
  <si>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</si>
  <si>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</si>
  <si>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</si>
  <si>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</si>
  <si>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</si>
  <si>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</si>
  <si>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</si>
  <si>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</si>
  <si>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</si>
  <si>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</si>
  <si>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</si>
  <si>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</si>
  <si>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</si>
  <si>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</si>
  <si>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</si>
  <si>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</si>
  <si>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</si>
  <si>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</si>
  <si>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</si>
  <si>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</si>
  <si>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</si>
  <si>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</si>
  <si>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</si>
  <si>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</si>
  <si>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</si>
  <si>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</si>
  <si>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</si>
  <si>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</si>
  <si>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</si>
  <si>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</si>
  <si>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</si>
  <si>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</si>
  <si>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</si>
  <si>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</si>
  <si>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</si>
  <si>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</si>
  <si>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</si>
  <si>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</si>
  <si>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</si>
  <si>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</si>
  <si>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</si>
  <si>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</si>
  <si>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</si>
  <si>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</si>
  <si>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</si>
  <si>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</si>
  <si>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</si>
  <si>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</si>
  <si>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</si>
  <si>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</si>
  <si>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</si>
  <si>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</si>
  <si>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</si>
  <si>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</si>
  <si>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</si>
  <si>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</si>
  <si>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</si>
  <si>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</si>
  <si>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</si>
  <si>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</si>
  <si>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</si>
  <si>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</si>
  <si>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</si>
  <si>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</si>
  <si>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</si>
  <si>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</si>
  <si>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</si>
  <si>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</si>
  <si>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</si>
  <si>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</si>
  <si>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</si>
  <si>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</si>
  <si>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</si>
  <si>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</si>
  <si>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</si>
  <si>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</si>
  <si>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</si>
  <si>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</si>
  <si>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</si>
  <si>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</si>
  <si>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</si>
  <si>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</si>
  <si>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</si>
  <si>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</si>
  <si>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</si>
  <si>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</si>
  <si>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</si>
  <si>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</si>
  <si>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</si>
  <si>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</si>
  <si>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</si>
  <si>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</si>
  <si>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</si>
  <si>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</si>
  <si>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</si>
  <si>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</si>
  <si>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</si>
  <si>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</si>
  <si>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</si>
  <si>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</si>
  <si>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</si>
  <si>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</si>
  <si>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</si>
  <si>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</si>
  <si>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</si>
  <si>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</si>
  <si>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</si>
  <si>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</si>
  <si>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</si>
  <si>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</si>
  <si>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</si>
  <si>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</si>
  <si>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</si>
  <si>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</si>
  <si>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</si>
  <si>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</si>
  <si>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</si>
  <si>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</si>
  <si>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</si>
  <si>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</si>
  <si>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</si>
  <si>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</si>
  <si>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</si>
  <si>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</si>
  <si>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</si>
  <si>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</si>
  <si>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</si>
  <si>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</si>
  <si>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</si>
  <si>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</si>
  <si>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</si>
  <si>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</si>
  <si>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</si>
  <si>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</si>
  <si>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</si>
  <si>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</si>
  <si>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</si>
  <si>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</si>
  <si>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</si>
  <si>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</si>
  <si>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</si>
  <si>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</si>
  <si>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</si>
  <si>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</si>
  <si>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</si>
  <si>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</si>
  <si>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</si>
  <si>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</si>
  <si>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</si>
  <si>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</si>
  <si>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</si>
  <si>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</si>
  <si>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</si>
  <si>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</si>
  <si>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</si>
  <si>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</si>
  <si>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</si>
  <si>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</si>
  <si>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</si>
  <si>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</si>
  <si>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</si>
  <si>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</si>
  <si>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</si>
  <si>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</si>
  <si>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</si>
  <si>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</si>
  <si>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</si>
  <si>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</si>
  <si>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</si>
  <si>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</si>
  <si>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</si>
  <si>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</si>
  <si>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</si>
  <si>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</si>
  <si>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</si>
  <si>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</si>
  <si>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</si>
  <si>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</si>
  <si>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</si>
  <si>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</si>
  <si>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</si>
  <si>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</si>
  <si>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</si>
  <si>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</si>
  <si>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</si>
  <si>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</si>
  <si>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</si>
  <si>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</si>
  <si>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</si>
  <si>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</si>
  <si>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</si>
  <si>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</si>
  <si>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</si>
  <si>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</si>
  <si>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</si>
  <si>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</si>
  <si>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</si>
  <si>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</si>
  <si>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</si>
  <si>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</si>
  <si>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</si>
  <si>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</si>
  <si>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</si>
  <si>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</si>
  <si>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</si>
  <si>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</si>
  <si>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</si>
  <si>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</si>
  <si>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</si>
  <si>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</si>
  <si>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</si>
  <si>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</si>
  <si>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</si>
  <si>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</si>
  <si>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</si>
  <si>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</si>
  <si>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</si>
  <si>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</si>
  <si>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</si>
  <si>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</si>
  <si>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</si>
  <si>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</si>
  <si>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</si>
  <si>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</si>
  <si>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</si>
  <si>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</si>
  <si>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</si>
  <si>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</si>
  <si>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</si>
  <si>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</si>
  <si>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</si>
  <si>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</si>
  <si>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</si>
  <si>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</si>
  <si>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</si>
  <si>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</si>
  <si>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</si>
  <si>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</si>
  <si>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</si>
  <si>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</si>
  <si>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</si>
  <si>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</si>
  <si>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</si>
  <si>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</si>
  <si>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</si>
  <si>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</si>
  <si>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</si>
  <si>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</si>
  <si>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</si>
  <si>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</si>
  <si>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</si>
  <si>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</si>
  <si>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</si>
  <si>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</si>
  <si>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</si>
  <si>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</si>
  <si>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</si>
  <si>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</si>
  <si>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</si>
  <si>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</si>
  <si>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</si>
  <si>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</si>
  <si>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</si>
  <si>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</si>
  <si>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</si>
  <si>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</si>
  <si>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</si>
  <si>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</si>
  <si>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</si>
  <si>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</si>
  <si>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</si>
  <si>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</si>
  <si>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</si>
  <si>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</si>
  <si>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</si>
  <si>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</si>
  <si>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</si>
  <si>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</si>
  <si>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</si>
  <si>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</si>
  <si>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</si>
  <si>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</si>
  <si>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</si>
  <si>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</si>
  <si>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</si>
  <si>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</si>
  <si>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</si>
  <si>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</si>
  <si>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</si>
  <si>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</si>
  <si>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</si>
  <si>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</si>
  <si>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</si>
  <si>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</si>
  <si>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</si>
  <si>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</si>
  <si>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</si>
  <si>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</si>
  <si>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</si>
  <si>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</si>
  <si>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</si>
  <si>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</si>
  <si>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</si>
  <si>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</si>
  <si>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</si>
  <si>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</si>
  <si>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</si>
  <si>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</si>
  <si>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</si>
  <si>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</si>
  <si>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</si>
  <si>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</si>
  <si>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</si>
  <si>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</si>
  <si>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</si>
  <si>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</si>
  <si>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</si>
  <si>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</si>
  <si>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</si>
  <si>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</si>
  <si>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</si>
  <si>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</si>
  <si>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</si>
  <si>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</si>
  <si>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</si>
  <si>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</si>
  <si>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</si>
  <si>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</si>
  <si>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</si>
  <si>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</si>
  <si>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</si>
  <si>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</si>
  <si>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</si>
  <si>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</si>
  <si>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</si>
  <si>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</si>
  <si>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</si>
  <si>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</si>
  <si>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</si>
  <si>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</si>
  <si>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</si>
  <si>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</si>
  <si>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</si>
  <si>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</si>
  <si>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</si>
  <si>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</si>
  <si>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</si>
  <si>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</si>
  <si>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</si>
  <si>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</si>
  <si>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</si>
  <si>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</si>
  <si>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</si>
  <si>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</si>
  <si>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</si>
  <si>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</si>
  <si>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</si>
  <si>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</si>
  <si>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</si>
  <si>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</si>
  <si>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</si>
  <si>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</si>
  <si>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</si>
  <si>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</si>
  <si>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</si>
  <si>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</si>
  <si>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</si>
  <si>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</si>
  <si>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</si>
  <si>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</si>
  <si>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</si>
  <si>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</si>
  <si>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</si>
  <si>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</si>
  <si>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</si>
  <si>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</si>
  <si>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</si>
  <si>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</si>
  <si>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</si>
  <si>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</si>
  <si>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</si>
  <si>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</si>
  <si>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</si>
  <si>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</si>
  <si>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</si>
  <si>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</si>
  <si>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</si>
  <si>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</si>
  <si>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</si>
  <si>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</si>
  <si>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</si>
  <si>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</si>
  <si>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</si>
  <si>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</si>
  <si>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</si>
  <si>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</si>
  <si>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</si>
  <si>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</si>
  <si>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</si>
  <si>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</si>
  <si>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</si>
  <si>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</si>
  <si>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</si>
  <si>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</si>
  <si>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</si>
  <si>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</si>
  <si>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</si>
  <si>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</si>
  <si>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</si>
  <si>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</si>
  <si>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</si>
  <si>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</si>
  <si>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</si>
  <si>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</si>
  <si>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</si>
  <si>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</si>
  <si>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</si>
  <si>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</si>
  <si>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</si>
  <si>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</si>
  <si>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</si>
  <si>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</si>
  <si>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</si>
  <si>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</si>
  <si>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</si>
  <si>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</si>
  <si>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</si>
  <si>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</si>
  <si>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</si>
  <si>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</si>
  <si>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</si>
  <si>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</si>
  <si>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</si>
  <si>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</si>
  <si>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</si>
  <si>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</si>
  <si>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</si>
  <si>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</si>
  <si>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</si>
  <si>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</si>
  <si>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</si>
  <si>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</si>
  <si>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</si>
  <si>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</si>
  <si>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</si>
  <si>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</si>
  <si>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</si>
  <si>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</si>
  <si>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</si>
  <si>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</si>
  <si>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</si>
  <si>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</si>
  <si>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</si>
  <si>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</si>
  <si>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</si>
  <si>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</si>
  <si>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</si>
  <si>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</si>
  <si>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</si>
  <si>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</si>
  <si>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</si>
  <si>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</si>
  <si>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</si>
  <si>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</si>
  <si>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</si>
  <si>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</si>
  <si>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</si>
  <si>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</si>
  <si>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</si>
  <si>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</si>
  <si>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</si>
  <si>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</si>
  <si>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</si>
  <si>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</si>
  <si>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</si>
  <si>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</si>
  <si>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</si>
  <si>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</si>
  <si>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</si>
  <si>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</si>
  <si>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</si>
  <si>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</si>
  <si>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</si>
  <si>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</si>
  <si>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</si>
  <si>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</si>
  <si>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</si>
  <si>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</si>
  <si>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</si>
  <si>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</si>
  <si>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</si>
  <si>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</si>
  <si>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</si>
  <si>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</si>
  <si>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</si>
  <si>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</si>
  <si>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</si>
  <si>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</si>
  <si>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</si>
  <si>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</si>
  <si>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</si>
  <si>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</si>
  <si>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</si>
  <si>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</si>
  <si>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</si>
  <si>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</si>
  <si>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</si>
  <si>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</si>
  <si>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</si>
  <si>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</si>
  <si>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</si>
  <si>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</si>
  <si>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</si>
  <si>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</si>
  <si>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</si>
  <si>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</si>
  <si>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</si>
  <si>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</si>
  <si>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</si>
  <si>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</si>
  <si>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</si>
  <si>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</si>
  <si>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</si>
  <si>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</si>
  <si>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</si>
  <si>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</si>
  <si>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</si>
  <si>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</si>
  <si>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</si>
  <si>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</si>
  <si>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</si>
  <si>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</si>
  <si>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</si>
  <si>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</si>
  <si>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</si>
  <si>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</si>
  <si>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</si>
  <si>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</si>
  <si>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</si>
  <si>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</si>
  <si>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</si>
  <si>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</si>
  <si>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</si>
  <si>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</si>
  <si>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</si>
  <si>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</si>
  <si>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</si>
  <si>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</si>
  <si>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</si>
  <si>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</si>
  <si>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</si>
  <si>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</si>
  <si>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</si>
  <si>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</si>
  <si>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</si>
  <si>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</si>
  <si>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</si>
  <si>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</si>
  <si>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</si>
  <si>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</si>
  <si>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</si>
  <si>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</si>
  <si>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</si>
  <si>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</si>
  <si>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</si>
  <si>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</si>
  <si>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</si>
  <si>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</si>
  <si>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</si>
  <si>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</si>
  <si>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</si>
  <si>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</si>
  <si>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</si>
  <si>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</si>
  <si>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</si>
  <si>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</si>
  <si>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</si>
  <si>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</si>
  <si>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</si>
  <si>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</si>
  <si>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</si>
  <si>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</si>
  <si>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</si>
  <si>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</si>
  <si>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</si>
  <si>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</si>
  <si>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</si>
  <si>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</si>
  <si>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</si>
  <si>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</si>
  <si>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</si>
  <si>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</si>
  <si>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</si>
  <si>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</si>
  <si>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</si>
  <si>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</si>
  <si>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</si>
  <si>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</si>
  <si>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</si>
  <si>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</si>
  <si>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</si>
  <si>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</si>
  <si>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</si>
  <si>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</si>
  <si>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</si>
  <si>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</si>
  <si>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</si>
  <si>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</si>
  <si>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</si>
  <si>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</si>
  <si>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</si>
  <si>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</si>
  <si>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</si>
  <si>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</si>
  <si>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</si>
  <si>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</si>
  <si>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</si>
  <si>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</si>
  <si>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陷阱：对方召唤时，冰冻目标5回合。触发几率{4:0.0}%</t>
    <phoneticPr fontId="18" type="noConversion"/>
  </si>
  <si>
    <t>陷阱：对方召唤时，对目标造成{0}点魔法伤害。触发几率{4:0.0}%</t>
    <phoneticPr fontId="18" type="noConversion"/>
  </si>
  <si>
    <t>陷阱：对方使用的卡牌时，额外消耗1倍费用。触发几率{4:0.0}%</t>
    <phoneticPr fontId="18" type="noConversion"/>
  </si>
  <si>
    <t>陷阱：对方使用的下张魔法卡无效。触发几率{4:0.0}%</t>
    <phoneticPr fontId="18" type="noConversion"/>
  </si>
  <si>
    <t>陷阱：对方使用的下张卡牌无效。触发几率{4:0.0}%</t>
    <phoneticPr fontId="18" type="noConversion"/>
  </si>
  <si>
    <t>陷阱：对方使用的下张武器卡无效。触发几率{4:0.0}%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</si>
  <si>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</si>
  <si>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</si>
  <si>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</si>
  <si>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陷阱：对方召唤时，将目标移回手牌，并提升{3}点费用。触发几率{4:0.0}%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</si>
  <si>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</si>
  <si>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</si>
  <si>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</si>
  <si>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</si>
  <si>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</si>
  <si>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</si>
  <si>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</si>
  <si>
    <t>Misdirection</t>
    <phoneticPr fontId="18" type="noConversion"/>
  </si>
  <si>
    <t>误导</t>
    <phoneticPr fontId="18" type="noConversion"/>
  </si>
  <si>
    <t>p.AddTrap(54000008,lv,s.Rate,0,0);</t>
    <phoneticPr fontId="18" type="noConversion"/>
  </si>
  <si>
    <t>陷阱：对方召唤时，如果目标星级低于3，使目标反叛。触发几率{4:0.0}%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</si>
</sst>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0784"/>
        <c:axId val="214461344"/>
      </c:barChart>
      <c:catAx>
        <c:axId val="2144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1344"/>
        <c:crosses val="autoZero"/>
        <c:auto val="1"/>
        <c:lblAlgn val="ctr"/>
        <c:lblOffset val="100"/>
        <c:noMultiLvlLbl val="0"/>
      </c:catAx>
      <c:valAx>
        <c:axId val="214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7" totalsRowShown="0" headerRowDxfId="166" dataDxfId="165" tableBorderDxfId="164">
  <autoFilter ref="A3:AB137"/>
  <sortState ref="A4:AB113">
    <sortCondition ref="A3:A113"/>
  </sortState>
  <tableColumns count="28">
    <tableColumn id="1" name="Id" dataDxfId="163"/>
    <tableColumn id="2" name="Name" dataDxfId="162"/>
    <tableColumn id="20" name="Ename" dataDxfId="161"/>
    <tableColumn id="21" name="Remark" dataDxfId="160"/>
    <tableColumn id="3" name="Star" dataDxfId="159"/>
    <tableColumn id="4" name="Type" dataDxfId="158"/>
    <tableColumn id="5" name="Attr" dataDxfId="157"/>
    <tableColumn id="8" name="Quality" dataDxfId="1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5"/>
    <tableColumn id="9" name="Damage" dataDxfId="154"/>
    <tableColumn id="10" name="Cure" dataDxfId="153"/>
    <tableColumn id="11" name="Time" dataDxfId="152"/>
    <tableColumn id="13" name="Help" dataDxfId="151"/>
    <tableColumn id="16" name="Rate" dataDxfId="150"/>
    <tableColumn id="18" name="Atk" dataDxfId="149"/>
    <tableColumn id="12" name="Modify" dataDxfId="148"/>
    <tableColumn id="27" name="Sum" dataDxfId="147">
      <calculatedColumnFormula>T4-100+P4</calculatedColumnFormula>
    </tableColumn>
    <tableColumn id="6" name="Range" dataDxfId="146"/>
    <tableColumn id="15" name="Target" dataDxfId="145"/>
    <tableColumn id="25" name="Mark" dataDxfId="144"/>
    <tableColumn id="22" name="Effect" dataDxfId="143"/>
    <tableColumn id="24" name="GetDescript" dataDxfId="142"/>
    <tableColumn id="17" name="UnitEffect" dataDxfId="141"/>
    <tableColumn id="28" name="AreaEffect" dataDxfId="140"/>
    <tableColumn id="26" name="JobId" dataDxfId="139"/>
    <tableColumn id="19" name="Icon" dataDxfId="138"/>
    <tableColumn id="14" name="IsSpecial" dataDxfId="137"/>
    <tableColumn id="23" name="IsNew" dataDxfId="1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5" dataDxfId="134" tableBorderDxfId="133">
  <autoFilter ref="A3:AB12"/>
  <sortState ref="A4:X138">
    <sortCondition ref="A3:A138"/>
  </sortState>
  <tableColumns count="28">
    <tableColumn id="1" name="Id" dataDxfId="132"/>
    <tableColumn id="2" name="Name" dataDxfId="131"/>
    <tableColumn id="20" name="Ename" dataDxfId="130"/>
    <tableColumn id="21" name="Remark" dataDxfId="129"/>
    <tableColumn id="3" name="Star" dataDxfId="128"/>
    <tableColumn id="4" name="Type" dataDxfId="127"/>
    <tableColumn id="5" name="Attr" dataDxfId="126"/>
    <tableColumn id="8" name="Quality" dataDxfId="12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4"/>
    <tableColumn id="9" name="Damage" dataDxfId="123"/>
    <tableColumn id="10" name="Cure" dataDxfId="122"/>
    <tableColumn id="11" name="Time" dataDxfId="121"/>
    <tableColumn id="13" name="Help" dataDxfId="120"/>
    <tableColumn id="16" name="Rate" dataDxfId="119"/>
    <tableColumn id="18" name="Atk" dataDxfId="118"/>
    <tableColumn id="12" name="Modify" dataDxfId="117"/>
    <tableColumn id="27" name="Sum" dataDxfId="116">
      <calculatedColumnFormula>T4-100+P4</calculatedColumnFormula>
    </tableColumn>
    <tableColumn id="6" name="Range" dataDxfId="115"/>
    <tableColumn id="15" name="Target" dataDxfId="114"/>
    <tableColumn id="25" name="Mark" dataDxfId="113"/>
    <tableColumn id="22" name="Effect" dataDxfId="112"/>
    <tableColumn id="24" name="GetDescript" dataDxfId="111"/>
    <tableColumn id="17" name="UnitEffect" dataDxfId="110"/>
    <tableColumn id="28" name="AreaEffect" dataDxfId="109"/>
    <tableColumn id="26" name="JobId" dataDxfId="108"/>
    <tableColumn id="19" name="Icon" dataDxfId="107"/>
    <tableColumn id="14" name="IsSpecial" dataDxfId="106"/>
    <tableColumn id="23" name="IsNew" dataDxfId="10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4" tableBorderDxfId="103">
  <autoFilter ref="A3:AB9"/>
  <sortState ref="A4:X138">
    <sortCondition ref="A3:A138"/>
  </sortState>
  <tableColumns count="28">
    <tableColumn id="1" name="Id" dataDxfId="102"/>
    <tableColumn id="2" name="Name" dataDxfId="101"/>
    <tableColumn id="20" name="Ename" dataDxfId="100"/>
    <tableColumn id="21" name="Remark" dataDxfId="99"/>
    <tableColumn id="3" name="Star" dataDxfId="98"/>
    <tableColumn id="4" name="Type" dataDxfId="97"/>
    <tableColumn id="5" name="Attr" dataDxfId="96"/>
    <tableColumn id="8" name="Quality" dataDxfId="9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4"/>
    <tableColumn id="9" name="Damage" dataDxfId="93"/>
    <tableColumn id="10" name="Cure" dataDxfId="92"/>
    <tableColumn id="11" name="Time" dataDxfId="91"/>
    <tableColumn id="13" name="Help" dataDxfId="90"/>
    <tableColumn id="16" name="Rate" dataDxfId="89"/>
    <tableColumn id="18" name="Atk" dataDxfId="88"/>
    <tableColumn id="12" name="Modify" dataDxfId="87"/>
    <tableColumn id="27" name="Sum" dataDxfId="86">
      <calculatedColumnFormula>T4-100+P4</calculatedColumnFormula>
    </tableColumn>
    <tableColumn id="6" name="Range" dataDxfId="85"/>
    <tableColumn id="15" name="Target" dataDxfId="84"/>
    <tableColumn id="25" name="Mark" dataDxfId="83"/>
    <tableColumn id="22" name="Effect" dataDxfId="82"/>
    <tableColumn id="24" name="GetDescript" dataDxfId="81"/>
    <tableColumn id="17" name="UnitEffect" dataDxfId="80"/>
    <tableColumn id="28" name="AreaEffect" dataDxfId="79"/>
    <tableColumn id="26" name="JobId" dataDxfId="78"/>
    <tableColumn id="19" name="Icon" dataDxfId="77"/>
    <tableColumn id="14" name="IsSpecial" dataDxfId="76"/>
    <tableColumn id="23" name="IsNew" dataDxfId="7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7"/>
  <sheetViews>
    <sheetView tabSelected="1" workbookViewId="0">
      <pane xSplit="2" ySplit="3" topLeftCell="C134" activePane="bottomRight" state="frozen"/>
      <selection pane="topRight" activeCell="C1" sqref="C1"/>
      <selection pane="bottomLeft" activeCell="A4" sqref="A4"/>
      <selection pane="bottomRight" activeCell="O136" sqref="O136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742</v>
      </c>
      <c r="P2" s="18" t="s">
        <v>332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741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465</v>
      </c>
      <c r="T3" s="2" t="s">
        <v>382</v>
      </c>
      <c r="U3" s="6" t="s">
        <v>464</v>
      </c>
      <c r="V3" s="6" t="s">
        <v>592</v>
      </c>
      <c r="W3" s="6" t="s">
        <v>471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654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764</v>
      </c>
      <c r="V4" s="7" t="s">
        <v>766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655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397</v>
      </c>
      <c r="V5" s="7" t="s">
        <v>533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661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727</v>
      </c>
      <c r="V6" s="7" t="s">
        <v>379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662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862</v>
      </c>
      <c r="V7" s="7" t="s">
        <v>864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656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473</v>
      </c>
      <c r="T8">
        <v>100</v>
      </c>
      <c r="U8" s="11" t="s">
        <v>474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657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492</v>
      </c>
      <c r="V9" s="7" t="s">
        <v>476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657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482</v>
      </c>
      <c r="V10" s="7" t="s">
        <v>475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657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483</v>
      </c>
      <c r="V11" s="7" t="s">
        <v>477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657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484</v>
      </c>
      <c r="V12" s="7" t="s">
        <v>478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657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485</v>
      </c>
      <c r="V13" s="7" t="s">
        <v>479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657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486</v>
      </c>
      <c r="V14" s="7" t="s">
        <v>480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657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487</v>
      </c>
      <c r="V15" s="7" t="s">
        <v>481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652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569</v>
      </c>
      <c r="V16" s="7" t="s">
        <v>504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468</v>
      </c>
      <c r="C17" s="1" t="s">
        <v>469</v>
      </c>
      <c r="D17" s="25" t="s">
        <v>665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470</v>
      </c>
      <c r="T17">
        <v>100</v>
      </c>
      <c r="U17" s="11" t="s">
        <v>516</v>
      </c>
      <c r="V17" s="7" t="s">
        <v>493</v>
      </c>
      <c r="W17" s="1" t="s">
        <v>472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658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758</v>
      </c>
      <c r="V18" s="7" t="s">
        <v>760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652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503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652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759</v>
      </c>
      <c r="V20" s="7" t="s">
        <v>761</v>
      </c>
      <c r="W20" s="1" t="s">
        <v>650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662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694</v>
      </c>
      <c r="V21" s="7" t="s">
        <v>596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665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626</v>
      </c>
      <c r="T22">
        <v>100</v>
      </c>
      <c r="U22" s="11" t="s">
        <v>642</v>
      </c>
      <c r="V22" s="7" t="s">
        <v>520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665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627</v>
      </c>
      <c r="T23">
        <v>100</v>
      </c>
      <c r="U23" s="11" t="s">
        <v>519</v>
      </c>
      <c r="V23" s="7" t="s">
        <v>517</v>
      </c>
      <c r="W23" s="1" t="s">
        <v>518</v>
      </c>
      <c r="X23" s="1" t="s">
        <v>518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665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628</v>
      </c>
      <c r="T24">
        <v>100</v>
      </c>
      <c r="U24" s="11" t="s">
        <v>521</v>
      </c>
      <c r="V24" s="7" t="s">
        <v>522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548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817</v>
      </c>
      <c r="V25" s="7" t="s">
        <v>818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495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393</v>
      </c>
      <c r="V26" s="21" t="s">
        <v>391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494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723</v>
      </c>
      <c r="V27" s="7" t="s">
        <v>392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662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695</v>
      </c>
      <c r="V28" s="7" t="s">
        <v>507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658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645</v>
      </c>
      <c r="V29" s="7" t="s">
        <v>505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667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509</v>
      </c>
      <c r="V30" s="7" t="s">
        <v>511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651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510</v>
      </c>
      <c r="V31" s="7" t="s">
        <v>512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663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693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443</v>
      </c>
      <c r="C33" s="1" t="s">
        <v>444</v>
      </c>
      <c r="D33" s="25" t="s">
        <v>496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892</v>
      </c>
      <c r="V33" s="1" t="s">
        <v>882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445</v>
      </c>
      <c r="C34" s="1" t="s">
        <v>446</v>
      </c>
      <c r="D34" s="25" t="s">
        <v>496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893</v>
      </c>
      <c r="V34" s="1" t="s">
        <v>883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665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696</v>
      </c>
      <c r="V35" s="7" t="s">
        <v>417</v>
      </c>
      <c r="W35" s="1" t="s">
        <v>449</v>
      </c>
      <c r="X35" s="1" t="s">
        <v>449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658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502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515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686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665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617</v>
      </c>
      <c r="T38">
        <v>100</v>
      </c>
      <c r="U38" s="11" t="s">
        <v>838</v>
      </c>
      <c r="V38" s="7" t="s">
        <v>618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615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616</v>
      </c>
      <c r="T39">
        <v>100</v>
      </c>
      <c r="U39" s="11" t="s">
        <v>613</v>
      </c>
      <c r="V39" s="1" t="s">
        <v>614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659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506</v>
      </c>
      <c r="V40" s="7" t="s">
        <v>508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842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840</v>
      </c>
      <c r="T41">
        <v>100</v>
      </c>
      <c r="U41" s="11" t="s">
        <v>839</v>
      </c>
      <c r="V41" s="7" t="s">
        <v>841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441</v>
      </c>
      <c r="C42" s="1" t="s">
        <v>442</v>
      </c>
      <c r="D42" s="25" t="s">
        <v>498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894</v>
      </c>
      <c r="V42" s="1" t="s">
        <v>884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438</v>
      </c>
      <c r="C43" s="1" t="s">
        <v>237</v>
      </c>
      <c r="D43" s="25" t="s">
        <v>498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895</v>
      </c>
      <c r="V43" s="1" t="s">
        <v>885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561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687</v>
      </c>
      <c r="V44" s="7" t="s">
        <v>562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665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697</v>
      </c>
      <c r="V45" s="7" t="s">
        <v>593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535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398</v>
      </c>
      <c r="V46" s="1" t="s">
        <v>534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439</v>
      </c>
      <c r="C47" s="1" t="s">
        <v>241</v>
      </c>
      <c r="D47" s="25" t="s">
        <v>497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896</v>
      </c>
      <c r="V47" s="1" t="s">
        <v>886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513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629</v>
      </c>
      <c r="T48">
        <v>100</v>
      </c>
      <c r="U48" s="11" t="s">
        <v>688</v>
      </c>
      <c r="V48" s="1" t="s">
        <v>844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665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698</v>
      </c>
      <c r="V49" s="7" t="s">
        <v>587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665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699</v>
      </c>
      <c r="V50" s="7" t="s">
        <v>619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663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633</v>
      </c>
      <c r="T51">
        <v>100</v>
      </c>
      <c r="U51" s="11" t="s">
        <v>693</v>
      </c>
      <c r="V51" s="1" t="s">
        <v>601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665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700</v>
      </c>
      <c r="V52" s="7" t="s">
        <v>598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665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395</v>
      </c>
      <c r="T53">
        <v>95</v>
      </c>
      <c r="U53" s="11" t="s">
        <v>701</v>
      </c>
      <c r="V53" s="7" t="s">
        <v>586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666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702</v>
      </c>
      <c r="V54" s="1" t="s">
        <v>599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609</v>
      </c>
      <c r="C55" s="1" t="s">
        <v>610</v>
      </c>
      <c r="D55" s="25" t="s">
        <v>665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843</v>
      </c>
      <c r="T55">
        <v>95</v>
      </c>
      <c r="U55" s="11" t="s">
        <v>854</v>
      </c>
      <c r="V55" s="7" t="s">
        <v>845</v>
      </c>
      <c r="W55" s="1" t="s">
        <v>612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665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602</v>
      </c>
      <c r="T56">
        <v>100</v>
      </c>
      <c r="U56" s="11" t="s">
        <v>699</v>
      </c>
      <c r="V56" s="7" t="s">
        <v>603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663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703</v>
      </c>
      <c r="V57" s="7" t="s">
        <v>600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623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681</v>
      </c>
      <c r="V58" s="1" t="s">
        <v>536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532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399</v>
      </c>
      <c r="V59" s="1" t="s">
        <v>547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529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402</v>
      </c>
      <c r="T60">
        <v>100</v>
      </c>
      <c r="U60" s="11" t="s">
        <v>530</v>
      </c>
      <c r="V60" s="1" t="s">
        <v>531</v>
      </c>
      <c r="W60" s="1" t="s">
        <v>528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608</v>
      </c>
      <c r="C61" s="1" t="s">
        <v>611</v>
      </c>
      <c r="D61" s="25" t="s">
        <v>414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834</v>
      </c>
      <c r="T61">
        <v>100</v>
      </c>
      <c r="U61" s="11" t="s">
        <v>853</v>
      </c>
      <c r="V61" s="7" t="s">
        <v>856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652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754</v>
      </c>
      <c r="V62" s="7" t="s">
        <v>751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652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689</v>
      </c>
      <c r="V63" s="1" t="s">
        <v>394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658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575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652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499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537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396</v>
      </c>
      <c r="V66" s="7" t="s">
        <v>538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535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540</v>
      </c>
      <c r="V67" s="1" t="s">
        <v>539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665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704</v>
      </c>
      <c r="V68" s="1" t="s">
        <v>404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500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897</v>
      </c>
      <c r="V69" s="1" t="s">
        <v>887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662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705</v>
      </c>
      <c r="V70" s="7" t="s">
        <v>634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666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549</v>
      </c>
      <c r="V71" s="7" t="s">
        <v>550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652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752</v>
      </c>
      <c r="V72" s="7" t="s">
        <v>750</v>
      </c>
      <c r="W72" s="1" t="s">
        <v>724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652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833</v>
      </c>
      <c r="V73" s="7" t="s">
        <v>551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668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568</v>
      </c>
      <c r="V74" s="7" t="s">
        <v>567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652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570</v>
      </c>
      <c r="V75" s="1" t="s">
        <v>566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669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452</v>
      </c>
      <c r="V76" s="7" t="s">
        <v>501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670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582</v>
      </c>
      <c r="V77" s="7" t="s">
        <v>583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652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671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466</v>
      </c>
      <c r="V79" s="7" t="s">
        <v>554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652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514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672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467</v>
      </c>
      <c r="T81">
        <v>100</v>
      </c>
      <c r="U81" s="39" t="s">
        <v>682</v>
      </c>
      <c r="V81" s="7" t="s">
        <v>767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673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557</v>
      </c>
      <c r="V82" s="7" t="s">
        <v>555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673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630</v>
      </c>
      <c r="T83">
        <v>100</v>
      </c>
      <c r="U83" s="11" t="s">
        <v>556</v>
      </c>
      <c r="V83" s="7" t="s">
        <v>594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665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631</v>
      </c>
      <c r="T84">
        <v>100</v>
      </c>
      <c r="U84" s="11" t="s">
        <v>706</v>
      </c>
      <c r="V84" s="7" t="s">
        <v>595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660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753</v>
      </c>
      <c r="V85" s="7" t="s">
        <v>749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665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707</v>
      </c>
      <c r="V86" s="7" t="s">
        <v>560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675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579</v>
      </c>
      <c r="T87">
        <v>100</v>
      </c>
      <c r="U87" s="11" t="s">
        <v>580</v>
      </c>
      <c r="V87" s="7" t="s">
        <v>581</v>
      </c>
      <c r="W87" s="1" t="s">
        <v>448</v>
      </c>
      <c r="X87" s="1" t="s">
        <v>447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674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558</v>
      </c>
      <c r="T88">
        <v>100</v>
      </c>
      <c r="U88" s="11" t="s">
        <v>649</v>
      </c>
      <c r="V88" s="7" t="s">
        <v>559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675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553</v>
      </c>
      <c r="V89" s="7" t="s">
        <v>552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662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632</v>
      </c>
      <c r="T90">
        <v>100</v>
      </c>
      <c r="U90" s="11" t="s">
        <v>708</v>
      </c>
      <c r="V90" s="7" t="s">
        <v>597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665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699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665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699</v>
      </c>
      <c r="V92" s="7" t="s">
        <v>585</v>
      </c>
      <c r="W92" s="1" t="s">
        <v>463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563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664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709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620</v>
      </c>
      <c r="C95" s="1" t="s">
        <v>621</v>
      </c>
      <c r="D95" s="25" t="s">
        <v>623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622</v>
      </c>
      <c r="T95">
        <v>100</v>
      </c>
      <c r="U95" s="11" t="s">
        <v>683</v>
      </c>
      <c r="V95" s="1" t="s">
        <v>624</v>
      </c>
      <c r="W95" s="1" t="s">
        <v>625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663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710</v>
      </c>
      <c r="V96" s="7" t="s">
        <v>584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545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542</v>
      </c>
      <c r="V97" s="1" t="s">
        <v>541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676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684</v>
      </c>
      <c r="V98" s="7" t="s">
        <v>605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677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572</v>
      </c>
      <c r="T99">
        <v>104</v>
      </c>
      <c r="U99" s="11" t="s">
        <v>571</v>
      </c>
      <c r="V99" s="1" t="s">
        <v>573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673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576</v>
      </c>
      <c r="V100" s="7" t="s">
        <v>577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561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430</v>
      </c>
      <c r="V101" s="7" t="s">
        <v>403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663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711</v>
      </c>
      <c r="V102" s="7" t="s">
        <v>578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678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574</v>
      </c>
      <c r="T103">
        <v>100</v>
      </c>
      <c r="U103" s="11" t="s">
        <v>685</v>
      </c>
      <c r="V103" s="1" t="s">
        <v>768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653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606</v>
      </c>
      <c r="T104">
        <v>100</v>
      </c>
      <c r="U104" s="11" t="s">
        <v>604</v>
      </c>
      <c r="V104" s="1" t="s">
        <v>607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663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693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675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755</v>
      </c>
      <c r="V106" s="7" t="s">
        <v>756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679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637</v>
      </c>
      <c r="V107" s="7" t="s">
        <v>757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546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544</v>
      </c>
      <c r="V108" s="1" t="s">
        <v>543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652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806</v>
      </c>
      <c r="V109" s="7" t="s">
        <v>748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652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746</v>
      </c>
      <c r="V110" s="7" t="s">
        <v>747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652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690</v>
      </c>
      <c r="V111" s="7" t="s">
        <v>565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658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772</v>
      </c>
      <c r="V112" s="7" t="s">
        <v>564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563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720</v>
      </c>
      <c r="V113" s="7" t="s">
        <v>719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635</v>
      </c>
      <c r="C114" s="1" t="s">
        <v>636</v>
      </c>
      <c r="D114" s="25" t="s">
        <v>680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638</v>
      </c>
      <c r="T114">
        <v>100</v>
      </c>
      <c r="U114" s="11" t="s">
        <v>639</v>
      </c>
      <c r="V114" s="7" t="s">
        <v>640</v>
      </c>
      <c r="W114" s="1" t="s">
        <v>641</v>
      </c>
      <c r="X114" s="1" t="s">
        <v>641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643</v>
      </c>
      <c r="C115" s="1" t="s">
        <v>644</v>
      </c>
      <c r="D115" s="25" t="s">
        <v>648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646</v>
      </c>
      <c r="T115">
        <v>100</v>
      </c>
      <c r="U115" s="11" t="s">
        <v>692</v>
      </c>
      <c r="V115" s="7" t="s">
        <v>647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716</v>
      </c>
      <c r="C116" s="1" t="s">
        <v>717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718</v>
      </c>
      <c r="T116">
        <v>100</v>
      </c>
      <c r="U116" s="11" t="s">
        <v>782</v>
      </c>
      <c r="V116" s="7" t="s">
        <v>722</v>
      </c>
      <c r="W116" s="1" t="s">
        <v>721</v>
      </c>
      <c r="X116" s="1" t="s">
        <v>721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726</v>
      </c>
      <c r="C117" s="1" t="s">
        <v>725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718</v>
      </c>
      <c r="T117">
        <v>101</v>
      </c>
      <c r="U117" s="11" t="s">
        <v>737</v>
      </c>
      <c r="V117" s="7" t="s">
        <v>728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729</v>
      </c>
      <c r="C118" s="1" t="s">
        <v>730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731</v>
      </c>
      <c r="T118">
        <v>100</v>
      </c>
      <c r="U118" s="11" t="s">
        <v>732</v>
      </c>
      <c r="V118" s="7" t="s">
        <v>734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735</v>
      </c>
      <c r="C119" s="1" t="s">
        <v>736</v>
      </c>
      <c r="D119" s="25" t="s">
        <v>733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738</v>
      </c>
      <c r="V119" s="7" t="s">
        <v>801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739</v>
      </c>
      <c r="C120" s="1" t="s">
        <v>740</v>
      </c>
      <c r="D120" s="25" t="s">
        <v>733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745</v>
      </c>
      <c r="T120">
        <v>100</v>
      </c>
      <c r="U120" s="11" t="s">
        <v>797</v>
      </c>
      <c r="V120" s="7" t="s">
        <v>799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763</v>
      </c>
      <c r="C121" s="1" t="s">
        <v>762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771</v>
      </c>
      <c r="T121">
        <v>100</v>
      </c>
      <c r="U121" s="11" t="s">
        <v>765</v>
      </c>
      <c r="V121" s="7" t="s">
        <v>769</v>
      </c>
      <c r="W121" s="1" t="s">
        <v>770</v>
      </c>
      <c r="X121" s="1" t="s">
        <v>770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773</v>
      </c>
      <c r="C122" s="1" t="s">
        <v>774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778</v>
      </c>
      <c r="T122">
        <v>105</v>
      </c>
      <c r="U122" s="11" t="s">
        <v>775</v>
      </c>
      <c r="V122" s="7" t="s">
        <v>776</v>
      </c>
      <c r="W122" s="1" t="s">
        <v>777</v>
      </c>
      <c r="X122" s="1" t="s">
        <v>777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780</v>
      </c>
      <c r="C123" s="15" t="s">
        <v>784</v>
      </c>
      <c r="D123" s="25" t="s">
        <v>779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783</v>
      </c>
      <c r="V123" s="7" t="s">
        <v>781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785</v>
      </c>
      <c r="C124" s="15" t="s">
        <v>786</v>
      </c>
      <c r="D124" s="25" t="s">
        <v>787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788</v>
      </c>
      <c r="T124">
        <v>100</v>
      </c>
      <c r="U124" s="11" t="s">
        <v>798</v>
      </c>
      <c r="V124" s="1" t="s">
        <v>789</v>
      </c>
      <c r="W124" s="15" t="s">
        <v>790</v>
      </c>
      <c r="X124" s="15" t="s">
        <v>790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791</v>
      </c>
      <c r="C125" s="15" t="s">
        <v>792</v>
      </c>
      <c r="D125" s="25" t="s">
        <v>670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793</v>
      </c>
      <c r="T125">
        <v>101</v>
      </c>
      <c r="U125" s="11" t="s">
        <v>794</v>
      </c>
      <c r="V125" s="1" t="s">
        <v>807</v>
      </c>
      <c r="W125" s="15" t="s">
        <v>790</v>
      </c>
      <c r="X125" s="15" t="s">
        <v>790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796</v>
      </c>
      <c r="C126" s="15" t="s">
        <v>795</v>
      </c>
      <c r="D126" s="25" t="s">
        <v>652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800</v>
      </c>
      <c r="T126">
        <v>100</v>
      </c>
      <c r="U126" s="11" t="s">
        <v>812</v>
      </c>
      <c r="V126" s="1" t="s">
        <v>802</v>
      </c>
      <c r="W126" s="15" t="s">
        <v>790</v>
      </c>
      <c r="X126" s="15" t="s">
        <v>790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803</v>
      </c>
      <c r="C127" s="15" t="s">
        <v>804</v>
      </c>
      <c r="D127" s="25" t="s">
        <v>805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731</v>
      </c>
      <c r="T127">
        <v>101</v>
      </c>
      <c r="U127" s="11" t="s">
        <v>877</v>
      </c>
      <c r="V127" s="1" t="s">
        <v>808</v>
      </c>
      <c r="W127" s="15" t="s">
        <v>790</v>
      </c>
      <c r="X127" s="15" t="s">
        <v>790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809</v>
      </c>
      <c r="C128" s="15" t="s">
        <v>810</v>
      </c>
      <c r="D128" s="25" t="s">
        <v>811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813</v>
      </c>
      <c r="T128">
        <v>100</v>
      </c>
      <c r="U128" s="11" t="s">
        <v>815</v>
      </c>
      <c r="V128" s="1" t="s">
        <v>857</v>
      </c>
      <c r="W128" s="15" t="s">
        <v>814</v>
      </c>
      <c r="X128" s="15" t="s">
        <v>814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820</v>
      </c>
      <c r="C129" s="15" t="s">
        <v>819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816</v>
      </c>
      <c r="T129">
        <v>100</v>
      </c>
      <c r="U129" s="11" t="s">
        <v>829</v>
      </c>
      <c r="V129" s="1" t="s">
        <v>831</v>
      </c>
      <c r="W129" s="1" t="s">
        <v>879</v>
      </c>
      <c r="X129" s="1" t="s">
        <v>770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821</v>
      </c>
      <c r="C130" s="15" t="s">
        <v>822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823</v>
      </c>
      <c r="T130">
        <v>103</v>
      </c>
      <c r="U130" s="11" t="s">
        <v>798</v>
      </c>
      <c r="V130" s="1" t="s">
        <v>824</v>
      </c>
      <c r="W130" s="1" t="s">
        <v>770</v>
      </c>
      <c r="X130" s="1" t="s">
        <v>770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828</v>
      </c>
      <c r="C131" s="15" t="s">
        <v>827</v>
      </c>
      <c r="D131" s="25" t="s">
        <v>826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825</v>
      </c>
      <c r="T131">
        <v>100</v>
      </c>
      <c r="U131" s="11" t="s">
        <v>830</v>
      </c>
      <c r="V131" s="1" t="s">
        <v>832</v>
      </c>
      <c r="W131" s="1" t="s">
        <v>770</v>
      </c>
      <c r="X131" s="1" t="s">
        <v>770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850</v>
      </c>
      <c r="C132" s="15" t="s">
        <v>849</v>
      </c>
      <c r="D132" s="25" t="s">
        <v>851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859</v>
      </c>
      <c r="T132">
        <v>103</v>
      </c>
      <c r="U132" s="11" t="s">
        <v>855</v>
      </c>
      <c r="V132" s="1" t="s">
        <v>858</v>
      </c>
      <c r="W132" s="1" t="s">
        <v>852</v>
      </c>
      <c r="X132" s="1" t="s">
        <v>852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860</v>
      </c>
      <c r="C133" s="15" t="s">
        <v>861</v>
      </c>
      <c r="D133" s="25" t="s">
        <v>826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823</v>
      </c>
      <c r="T133">
        <v>107</v>
      </c>
      <c r="U133" s="11" t="s">
        <v>863</v>
      </c>
      <c r="V133" s="1" t="s">
        <v>865</v>
      </c>
      <c r="W133" s="1" t="s">
        <v>866</v>
      </c>
      <c r="X133" s="1" t="s">
        <v>866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867</v>
      </c>
      <c r="C134" s="15" t="s">
        <v>868</v>
      </c>
      <c r="D134" s="25" t="s">
        <v>871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873</v>
      </c>
      <c r="T134">
        <v>100</v>
      </c>
      <c r="U134" s="11" t="s">
        <v>874</v>
      </c>
      <c r="V134" s="1" t="s">
        <v>875</v>
      </c>
      <c r="W134" s="1" t="s">
        <v>876</v>
      </c>
      <c r="X134" s="1" t="s">
        <v>876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869</v>
      </c>
      <c r="C135" s="15" t="s">
        <v>870</v>
      </c>
      <c r="D135" s="25" t="s">
        <v>872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880</v>
      </c>
      <c r="T135">
        <v>102</v>
      </c>
      <c r="U135" s="11" t="s">
        <v>878</v>
      </c>
      <c r="V135" s="1" t="s">
        <v>881</v>
      </c>
      <c r="W135" s="1" t="s">
        <v>879</v>
      </c>
      <c r="X135" s="1" t="s">
        <v>879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>
      <c r="A136">
        <v>53000133</v>
      </c>
      <c r="B136" s="22" t="s">
        <v>889</v>
      </c>
      <c r="C136" s="15" t="s">
        <v>888</v>
      </c>
      <c r="D136" s="25" t="s">
        <v>890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5">
        <v>2</v>
      </c>
      <c r="J136" s="15">
        <v>0</v>
      </c>
      <c r="K136" s="15">
        <v>0</v>
      </c>
      <c r="L136" s="15">
        <v>0</v>
      </c>
      <c r="M136" s="15">
        <v>2</v>
      </c>
      <c r="N136" s="15">
        <v>30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898</v>
      </c>
      <c r="V136" s="1" t="s">
        <v>891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>
      <c r="A137">
        <v>53000134</v>
      </c>
      <c r="B137" s="22" t="s">
        <v>900</v>
      </c>
      <c r="C137" s="15" t="s">
        <v>899</v>
      </c>
      <c r="D137" s="25" t="s">
        <v>890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5">
        <v>2</v>
      </c>
      <c r="J137" s="15">
        <v>0</v>
      </c>
      <c r="K137" s="15">
        <v>0</v>
      </c>
      <c r="L137" s="15">
        <v>0</v>
      </c>
      <c r="M137" s="15">
        <v>0</v>
      </c>
      <c r="N137" s="15">
        <v>60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901</v>
      </c>
      <c r="V137" s="1" t="s">
        <v>902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74" priority="77" operator="notEqual">
      <formula>$E4</formula>
    </cfRule>
  </conditionalFormatting>
  <conditionalFormatting sqref="J17:N35 J4:N15 J38:N68 P38:Q68 P5:Q15 P17:Q35 P4 P70:Q122 J70:N122">
    <cfRule type="cellIs" dxfId="73" priority="76" operator="equal">
      <formula>0</formula>
    </cfRule>
  </conditionalFormatting>
  <conditionalFormatting sqref="I69">
    <cfRule type="cellIs" dxfId="72" priority="41" operator="notEqual">
      <formula>$E69</formula>
    </cfRule>
  </conditionalFormatting>
  <conditionalFormatting sqref="J69:N69 P69:Q69">
    <cfRule type="cellIs" dxfId="71" priority="40" operator="equal">
      <formula>0</formula>
    </cfRule>
  </conditionalFormatting>
  <conditionalFormatting sqref="I36">
    <cfRule type="cellIs" dxfId="70" priority="39" operator="notEqual">
      <formula>$E36</formula>
    </cfRule>
  </conditionalFormatting>
  <conditionalFormatting sqref="J36:N36 P36:Q36">
    <cfRule type="cellIs" dxfId="69" priority="38" operator="equal">
      <formula>0</formula>
    </cfRule>
  </conditionalFormatting>
  <conditionalFormatting sqref="I37">
    <cfRule type="cellIs" dxfId="68" priority="37" operator="notEqual">
      <formula>$E37</formula>
    </cfRule>
  </conditionalFormatting>
  <conditionalFormatting sqref="J37:N37 P37:Q37">
    <cfRule type="cellIs" dxfId="67" priority="36" operator="equal">
      <formula>0</formula>
    </cfRule>
  </conditionalFormatting>
  <conditionalFormatting sqref="H4:H15 H17:H122">
    <cfRule type="cellIs" dxfId="66" priority="32" operator="equal">
      <formula>1</formula>
    </cfRule>
    <cfRule type="cellIs" dxfId="65" priority="33" operator="equal">
      <formula>2</formula>
    </cfRule>
    <cfRule type="cellIs" dxfId="64" priority="34" operator="equal">
      <formula>3</formula>
    </cfRule>
    <cfRule type="cellIs" dxfId="63" priority="35" operator="greaterThanOrEqual">
      <formula>4</formula>
    </cfRule>
  </conditionalFormatting>
  <conditionalFormatting sqref="I16">
    <cfRule type="cellIs" dxfId="62" priority="29" operator="notEqual">
      <formula>$E16</formula>
    </cfRule>
  </conditionalFormatting>
  <conditionalFormatting sqref="J16:N16 P16:Q16">
    <cfRule type="cellIs" dxfId="61" priority="28" operator="equal">
      <formula>0</formula>
    </cfRule>
  </conditionalFormatting>
  <conditionalFormatting sqref="H16">
    <cfRule type="cellIs" dxfId="60" priority="24" operator="equal">
      <formula>1</formula>
    </cfRule>
    <cfRule type="cellIs" dxfId="59" priority="25" operator="equal">
      <formula>2</formula>
    </cfRule>
    <cfRule type="cellIs" dxfId="58" priority="26" operator="equal">
      <formula>3</formula>
    </cfRule>
    <cfRule type="cellIs" dxfId="57" priority="27" operator="greaterThanOrEqual">
      <formula>4</formula>
    </cfRule>
  </conditionalFormatting>
  <conditionalFormatting sqref="D1:D122 D138:D1048576">
    <cfRule type="containsText" dxfId="56" priority="23" operator="containsText" text="未完成">
      <formula>NOT(ISERROR(SEARCH("未完成",D1)))</formula>
    </cfRule>
  </conditionalFormatting>
  <conditionalFormatting sqref="O4:O134">
    <cfRule type="cellIs" dxfId="55" priority="22" operator="equal">
      <formula>0</formula>
    </cfRule>
  </conditionalFormatting>
  <conditionalFormatting sqref="I123:I135">
    <cfRule type="cellIs" dxfId="54" priority="21" operator="notEqual">
      <formula>$E123</formula>
    </cfRule>
  </conditionalFormatting>
  <conditionalFormatting sqref="J123:N134 P123:Q134">
    <cfRule type="cellIs" dxfId="53" priority="20" operator="equal">
      <formula>0</formula>
    </cfRule>
  </conditionalFormatting>
  <conditionalFormatting sqref="H123:H135">
    <cfRule type="cellIs" dxfId="52" priority="16" operator="equal">
      <formula>1</formula>
    </cfRule>
    <cfRule type="cellIs" dxfId="51" priority="17" operator="equal">
      <formula>2</formula>
    </cfRule>
    <cfRule type="cellIs" dxfId="50" priority="18" operator="equal">
      <formula>3</formula>
    </cfRule>
    <cfRule type="cellIs" dxfId="49" priority="19" operator="greaterThanOrEqual">
      <formula>4</formula>
    </cfRule>
  </conditionalFormatting>
  <conditionalFormatting sqref="O123:O134">
    <cfRule type="cellIs" dxfId="48" priority="14" operator="equal">
      <formula>0</formula>
    </cfRule>
  </conditionalFormatting>
  <conditionalFormatting sqref="D123:D135">
    <cfRule type="containsText" dxfId="47" priority="13" operator="containsText" text="未完成">
      <formula>NOT(ISERROR(SEARCH("未完成",D123)))</formula>
    </cfRule>
  </conditionalFormatting>
  <conditionalFormatting sqref="O135">
    <cfRule type="cellIs" dxfId="46" priority="12" operator="equal">
      <formula>0</formula>
    </cfRule>
  </conditionalFormatting>
  <conditionalFormatting sqref="J135:N135 P135:Q135">
    <cfRule type="cellIs" dxfId="45" priority="11" operator="equal">
      <formula>0</formula>
    </cfRule>
  </conditionalFormatting>
  <conditionalFormatting sqref="O135">
    <cfRule type="cellIs" dxfId="44" priority="10" operator="equal">
      <formula>0</formula>
    </cfRule>
  </conditionalFormatting>
  <conditionalFormatting sqref="I136:I137">
    <cfRule type="cellIs" dxfId="43" priority="9" operator="notEqual">
      <formula>$E136</formula>
    </cfRule>
  </conditionalFormatting>
  <conditionalFormatting sqref="J136:N137 P136:Q137">
    <cfRule type="cellIs" dxfId="42" priority="8" operator="equal">
      <formula>0</formula>
    </cfRule>
  </conditionalFormatting>
  <conditionalFormatting sqref="H136:H137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36:O137">
    <cfRule type="cellIs" dxfId="37" priority="2" operator="equal">
      <formula>0</formula>
    </cfRule>
  </conditionalFormatting>
  <conditionalFormatting sqref="D136:D137">
    <cfRule type="containsText" dxfId="36" priority="1" operator="containsText" text="未完成">
      <formula>NOT(ISERROR(SEARCH("未完成",D136)))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742</v>
      </c>
      <c r="P2" s="18" t="s">
        <v>318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525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712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846</v>
      </c>
      <c r="T6" s="1">
        <v>-1</v>
      </c>
      <c r="U6" s="11" t="s">
        <v>847</v>
      </c>
      <c r="V6" s="7" t="s">
        <v>848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396</v>
      </c>
      <c r="V7" s="7" t="s">
        <v>377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691</v>
      </c>
      <c r="V8" s="7" t="s">
        <v>378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523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524</v>
      </c>
      <c r="T10" s="1">
        <v>-1</v>
      </c>
      <c r="U10" s="11" t="s">
        <v>527</v>
      </c>
      <c r="V10" s="7" t="s">
        <v>526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588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590</v>
      </c>
      <c r="T11" s="1">
        <v>-1</v>
      </c>
      <c r="U11" s="11" t="s">
        <v>591</v>
      </c>
      <c r="V11" s="7" t="s">
        <v>589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837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834</v>
      </c>
      <c r="T12" s="1">
        <v>-1</v>
      </c>
      <c r="U12" s="11" t="s">
        <v>835</v>
      </c>
      <c r="V12" s="7" t="s">
        <v>836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2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2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2">
    <cfRule type="cellIs" dxfId="22" priority="24" operator="notEqual">
      <formula>$E9</formula>
    </cfRule>
  </conditionalFormatting>
  <conditionalFormatting sqref="J9:Q12">
    <cfRule type="cellIs" dxfId="21" priority="23" operator="equal">
      <formula>0</formula>
    </cfRule>
  </conditionalFormatting>
  <conditionalFormatting sqref="H5:H12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2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742</v>
      </c>
      <c r="P2" s="18" t="s">
        <v>318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320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426</v>
      </c>
      <c r="C4" s="15" t="s">
        <v>427</v>
      </c>
      <c r="D4" s="25" t="s">
        <v>415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713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419</v>
      </c>
      <c r="C5" s="1" t="s">
        <v>420</v>
      </c>
      <c r="D5" s="25" t="s">
        <v>418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714</v>
      </c>
      <c r="V5" s="7" t="s">
        <v>379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428</v>
      </c>
      <c r="C6" s="1" t="s">
        <v>429</v>
      </c>
      <c r="D6" s="25" t="s">
        <v>405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454</v>
      </c>
      <c r="V6" s="31" t="s">
        <v>423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422</v>
      </c>
      <c r="C7" s="1" t="s">
        <v>421</v>
      </c>
      <c r="D7" s="25" t="s">
        <v>425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424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431</v>
      </c>
      <c r="C8" s="1" t="s">
        <v>433</v>
      </c>
      <c r="D8" s="25" t="s">
        <v>434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715</v>
      </c>
      <c r="V8" s="7" t="s">
        <v>388</v>
      </c>
      <c r="W8" s="1" t="s">
        <v>432</v>
      </c>
      <c r="X8" s="1" t="s">
        <v>432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435</v>
      </c>
      <c r="C9" s="1" t="s">
        <v>436</v>
      </c>
      <c r="D9" s="25" t="s">
        <v>437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450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387</v>
      </c>
    </row>
    <row r="10" spans="1:11">
      <c r="A10" t="s">
        <v>389</v>
      </c>
      <c r="B10" t="s">
        <v>390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407</v>
      </c>
    </row>
    <row r="2" spans="1:2">
      <c r="A2" t="s">
        <v>406</v>
      </c>
      <c r="B2">
        <f>COUNTIF(标准!D:D,"*单伤*")</f>
        <v>0</v>
      </c>
    </row>
    <row r="3" spans="1:2">
      <c r="A3" t="s">
        <v>408</v>
      </c>
      <c r="B3">
        <f>COUNTIF(标准!D:D,"*群伤*")</f>
        <v>0</v>
      </c>
    </row>
    <row r="4" spans="1:2">
      <c r="A4" t="s">
        <v>409</v>
      </c>
      <c r="B4">
        <f>COUNTIF(标准!D:D,"*单治*")</f>
        <v>0</v>
      </c>
    </row>
    <row r="5" spans="1:2">
      <c r="A5" t="s">
        <v>416</v>
      </c>
      <c r="B5">
        <f>COUNTIF(标准!D:D,"*群治*")</f>
        <v>0</v>
      </c>
    </row>
    <row r="6" spans="1:2">
      <c r="A6" t="s">
        <v>410</v>
      </c>
      <c r="B6">
        <f>COUNTIF(标准!D:D,"*正状*")</f>
        <v>0</v>
      </c>
    </row>
    <row r="7" spans="1:2">
      <c r="A7" t="s">
        <v>411</v>
      </c>
      <c r="B7">
        <f>COUNTIF(标准!D:D,"*负状*")</f>
        <v>0</v>
      </c>
    </row>
    <row r="8" spans="1:2">
      <c r="A8" t="s">
        <v>412</v>
      </c>
      <c r="B8">
        <f>COUNTIF(标准!D:D,"*手牌*")</f>
        <v>17</v>
      </c>
    </row>
    <row r="9" spans="1:2">
      <c r="A9" t="s">
        <v>440</v>
      </c>
      <c r="B9">
        <f>COUNTIF(标准!D:D,"*陷阱*")</f>
        <v>8</v>
      </c>
    </row>
    <row r="10" spans="1:2">
      <c r="A10" t="s">
        <v>413</v>
      </c>
      <c r="B10">
        <f>COUNTIF(标准!D:D,"*地形*")</f>
        <v>7</v>
      </c>
    </row>
    <row r="11" spans="1:2">
      <c r="A11" t="s">
        <v>414</v>
      </c>
      <c r="B11">
        <f>COUNTIF(标准!D:D,"*属性*")</f>
        <v>12</v>
      </c>
    </row>
    <row r="12" spans="1:2">
      <c r="A12" t="s">
        <v>513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2016-12-10T05:24:36Z</dcterms:modified>
</cp:coreProperties>
</file>