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code\TOMClassicGit\ConfigData\Xlsx\"/>
    </mc:Choice>
  </mc:AlternateContent>
  <bookViews>
    <workbookView xWindow="600" yWindow="36" windowWidth="18132" windowHeight="8388" activeTab="2"/>
  </bookViews>
  <sheets>
    <sheet name="标准" sheetId="1" r:id="rId1"/>
    <sheet name="英雄技能" sheetId="3" r:id="rId2"/>
    <sheet name="隐藏" sheetId="6" r:id="rId3"/>
    <sheet name="~评分" sheetId="2" r:id="rId4"/>
    <sheet name="~类型统计" sheetId="5" r:id="rId5"/>
  </sheets>
  <calcPr calcId="152511"/>
</workbook>
</file>

<file path=xl/calcChain.xml><?xml version="1.0" encoding="utf-8"?>
<calcChain xmlns="http://schemas.openxmlformats.org/spreadsheetml/2006/main">
  <c r="P115" i="1" l="1"/>
  <c r="H115" i="1" s="1"/>
  <c r="P113" i="1" l="1"/>
  <c r="P114" i="1"/>
  <c r="H114" i="1" s="1"/>
  <c r="P11" i="3" l="1"/>
  <c r="H11" i="3" s="1"/>
  <c r="P53" i="1" l="1"/>
  <c r="P72" i="1" l="1"/>
  <c r="P66" i="1" l="1"/>
  <c r="P10" i="3" l="1"/>
  <c r="H10" i="3" s="1"/>
  <c r="P68" i="1" l="1"/>
  <c r="B12" i="5" l="1"/>
  <c r="C5" i="2"/>
  <c r="D5" i="2"/>
  <c r="E5" i="2"/>
  <c r="F5" i="2"/>
  <c r="G5" i="2"/>
  <c r="H5" i="2"/>
  <c r="I5" i="2"/>
  <c r="J5" i="2"/>
  <c r="K5" i="2"/>
  <c r="B5" i="2"/>
  <c r="C4" i="2"/>
  <c r="D4" i="2"/>
  <c r="E4" i="2"/>
  <c r="F4" i="2"/>
  <c r="G4" i="2"/>
  <c r="H4" i="2"/>
  <c r="I4" i="2"/>
  <c r="J4" i="2"/>
  <c r="K4" i="2"/>
  <c r="B4" i="2"/>
  <c r="C6" i="2"/>
  <c r="D6" i="2"/>
  <c r="E6" i="2"/>
  <c r="F6" i="2"/>
  <c r="G6" i="2"/>
  <c r="H6" i="2"/>
  <c r="I6" i="2"/>
  <c r="J6" i="2"/>
  <c r="K6" i="2"/>
  <c r="B6" i="2"/>
  <c r="P69" i="1" l="1"/>
  <c r="P4" i="6"/>
  <c r="P5" i="6"/>
  <c r="P6" i="6"/>
  <c r="P7" i="6"/>
  <c r="P8" i="6"/>
  <c r="P9" i="6"/>
  <c r="P4" i="3"/>
  <c r="P5" i="3"/>
  <c r="P6" i="3"/>
  <c r="P7" i="3"/>
  <c r="P8" i="3"/>
  <c r="P9" i="3"/>
  <c r="P4" i="1"/>
  <c r="P5" i="1"/>
  <c r="P6" i="1"/>
  <c r="P7" i="1"/>
  <c r="P8" i="1"/>
  <c r="P9" i="1"/>
  <c r="P10" i="1"/>
  <c r="P11" i="1"/>
  <c r="P12" i="1"/>
  <c r="P13" i="1"/>
  <c r="P14" i="1"/>
  <c r="P15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8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4" i="1"/>
  <c r="P55" i="1"/>
  <c r="P56" i="1"/>
  <c r="P57" i="1"/>
  <c r="P58" i="1"/>
  <c r="P59" i="1"/>
  <c r="P60" i="1"/>
  <c r="P61" i="1"/>
  <c r="P62" i="1"/>
  <c r="P63" i="1"/>
  <c r="P64" i="1"/>
  <c r="P65" i="1"/>
  <c r="P67" i="1"/>
  <c r="P70" i="1"/>
  <c r="P71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7" i="1"/>
  <c r="P88" i="1"/>
  <c r="P89" i="1"/>
  <c r="P90" i="1"/>
  <c r="P91" i="1"/>
  <c r="P92" i="1"/>
  <c r="P94" i="1"/>
  <c r="P95" i="1"/>
  <c r="P96" i="1"/>
  <c r="P97" i="1"/>
  <c r="P98" i="1"/>
  <c r="P99" i="1"/>
  <c r="P100" i="1"/>
  <c r="P102" i="1"/>
  <c r="P103" i="1"/>
  <c r="P105" i="1"/>
  <c r="P106" i="1"/>
  <c r="P107" i="1"/>
  <c r="P108" i="1"/>
  <c r="P109" i="1"/>
  <c r="P110" i="1"/>
  <c r="P111" i="1"/>
  <c r="P112" i="1"/>
  <c r="P86" i="1"/>
  <c r="P93" i="1"/>
  <c r="P101" i="1"/>
  <c r="P104" i="1"/>
  <c r="P37" i="1"/>
  <c r="P35" i="1"/>
  <c r="P36" i="1"/>
  <c r="P16" i="1"/>
  <c r="P39" i="1"/>
  <c r="H17" i="1" l="1"/>
  <c r="H4" i="1" l="1"/>
  <c r="H5" i="1"/>
  <c r="H6" i="1"/>
  <c r="H7" i="1"/>
  <c r="H8" i="1"/>
  <c r="H9" i="1"/>
  <c r="H10" i="1"/>
  <c r="H11" i="1"/>
  <c r="H12" i="1"/>
  <c r="H13" i="1"/>
  <c r="H14" i="1"/>
  <c r="H15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8" i="1"/>
  <c r="H40" i="1"/>
  <c r="H41" i="1"/>
  <c r="H42" i="1"/>
  <c r="H43" i="1"/>
  <c r="H44" i="1"/>
  <c r="H45" i="1"/>
  <c r="H46" i="1"/>
  <c r="H47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7" i="1"/>
  <c r="H88" i="1"/>
  <c r="H89" i="1"/>
  <c r="H90" i="1"/>
  <c r="H91" i="1"/>
  <c r="H92" i="1"/>
  <c r="H94" i="1"/>
  <c r="H95" i="1"/>
  <c r="H96" i="1"/>
  <c r="H97" i="1"/>
  <c r="H98" i="1"/>
  <c r="H99" i="1"/>
  <c r="H100" i="1"/>
  <c r="H102" i="1"/>
  <c r="H103" i="1"/>
  <c r="H105" i="1"/>
  <c r="H106" i="1"/>
  <c r="H107" i="1"/>
  <c r="H108" i="1"/>
  <c r="H109" i="1"/>
  <c r="H110" i="1"/>
  <c r="H111" i="1"/>
  <c r="H112" i="1"/>
  <c r="H113" i="1"/>
  <c r="H86" i="1"/>
  <c r="H93" i="1"/>
  <c r="H101" i="1"/>
  <c r="H104" i="1"/>
  <c r="H37" i="1"/>
  <c r="H35" i="1"/>
  <c r="H36" i="1"/>
  <c r="H16" i="1"/>
  <c r="H4" i="3"/>
  <c r="H5" i="3"/>
  <c r="H6" i="3"/>
  <c r="H7" i="3"/>
  <c r="H8" i="3"/>
  <c r="H9" i="3"/>
  <c r="H4" i="6"/>
  <c r="H5" i="6"/>
  <c r="H6" i="6"/>
  <c r="H7" i="6"/>
  <c r="H8" i="6"/>
  <c r="H9" i="6"/>
  <c r="B9" i="5" l="1"/>
  <c r="B5" i="5" l="1"/>
  <c r="B11" i="5"/>
  <c r="B10" i="5"/>
  <c r="B8" i="5"/>
  <c r="B7" i="5"/>
  <c r="B6" i="5"/>
  <c r="B4" i="5"/>
  <c r="B3" i="5"/>
  <c r="B2" i="5"/>
  <c r="H48" i="1" l="1"/>
  <c r="H39" i="1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参考范围1-2.45（不管修正和卡牌品质）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参考范围1-2.45（不管修正和卡牌品质）</t>
        </r>
      </text>
    </comment>
    <comment ref="N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10级以下1倍效果
之后1-2倍（不管修正和卡牌品质）</t>
        </r>
      </text>
    </comment>
    <comment ref="S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满分1000</t>
        </r>
      </text>
    </comment>
    <comment ref="T2" authorId="1" shapeId="0">
      <text>
        <r>
          <rPr>
            <b/>
            <sz val="9"/>
            <color indexed="81"/>
            <rFont val="Tahoma"/>
            <family val="2"/>
          </rPr>
          <t>delegate(ISpell s, IMap m, IPlayer p, IPlayer r, IMonster t,System.Drawing.Point mouse,int lv)</t>
        </r>
      </text>
    </comment>
  </commentList>
</comments>
</file>

<file path=xl/comments2.xml><?xml version="1.0" encoding="utf-8"?>
<comments xmlns="http://schemas.openxmlformats.org/spreadsheetml/2006/main">
  <authors>
    <author>real</author>
    <author>Real</author>
  </authors>
  <commentLis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参考范围1-2.45（不管修正和卡牌品质）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参考范围1-2.45（不管修正和卡牌品质）</t>
        </r>
      </text>
    </comment>
    <comment ref="N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10级以下1倍效果
之后1-2倍（不管修正和卡牌品质）</t>
        </r>
      </text>
    </comment>
    <comment ref="T2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p</t>
        </r>
        <r>
          <rPr>
            <sz val="9"/>
            <color indexed="81"/>
            <rFont val="宋体"/>
            <family val="3"/>
            <charset val="134"/>
          </rPr>
          <t>我方玩家</t>
        </r>
        <r>
          <rPr>
            <sz val="9"/>
            <color indexed="81"/>
            <rFont val="Tahoma"/>
            <family val="2"/>
          </rPr>
          <t>,r</t>
        </r>
        <r>
          <rPr>
            <sz val="9"/>
            <color indexed="81"/>
            <rFont val="宋体"/>
            <family val="3"/>
            <charset val="134"/>
          </rPr>
          <t>对方玩家</t>
        </r>
        <r>
          <rPr>
            <sz val="9"/>
            <color indexed="81"/>
            <rFont val="Tahoma"/>
            <family val="2"/>
          </rPr>
          <t>,t</t>
        </r>
        <r>
          <rPr>
            <sz val="9"/>
            <color indexed="81"/>
            <rFont val="宋体"/>
            <family val="3"/>
            <charset val="134"/>
          </rPr>
          <t>目标单位</t>
        </r>
      </text>
    </comment>
  </commentList>
</comments>
</file>

<file path=xl/comments3.xml><?xml version="1.0" encoding="utf-8"?>
<comments xmlns="http://schemas.openxmlformats.org/spreadsheetml/2006/main">
  <authors>
    <author>real</author>
    <author>Real</author>
  </authors>
  <commentLis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参考范围1-2.45（不管修正和卡牌品质）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参考范围1-2.45（不管修正和卡牌品质）</t>
        </r>
      </text>
    </comment>
    <comment ref="N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10级以下1倍效果
之后1-2倍（不管修正和卡牌品质）</t>
        </r>
      </text>
    </comment>
    <comment ref="T2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p</t>
        </r>
        <r>
          <rPr>
            <sz val="9"/>
            <color indexed="81"/>
            <rFont val="宋体"/>
            <family val="3"/>
            <charset val="134"/>
          </rPr>
          <t>我方玩家</t>
        </r>
        <r>
          <rPr>
            <sz val="9"/>
            <color indexed="81"/>
            <rFont val="Tahoma"/>
            <family val="2"/>
          </rPr>
          <t>,r</t>
        </r>
        <r>
          <rPr>
            <sz val="9"/>
            <color indexed="81"/>
            <rFont val="宋体"/>
            <family val="3"/>
            <charset val="134"/>
          </rPr>
          <t>对方玩家</t>
        </r>
        <r>
          <rPr>
            <sz val="9"/>
            <color indexed="81"/>
            <rFont val="Tahoma"/>
            <family val="2"/>
          </rPr>
          <t>,t</t>
        </r>
        <r>
          <rPr>
            <sz val="9"/>
            <color indexed="81"/>
            <rFont val="宋体"/>
            <family val="3"/>
            <charset val="134"/>
          </rPr>
          <t>目标单位</t>
        </r>
      </text>
    </comment>
  </commentList>
</comments>
</file>

<file path=xl/sharedStrings.xml><?xml version="1.0" encoding="utf-8"?>
<sst xmlns="http://schemas.openxmlformats.org/spreadsheetml/2006/main" count="1155" uniqueCount="770">
  <si>
    <t>慈悲</t>
  </si>
  <si>
    <t>NFO</t>
  </si>
  <si>
    <t>yellowflash</t>
  </si>
  <si>
    <t>甘霖</t>
  </si>
  <si>
    <t>blueflash</t>
  </si>
  <si>
    <t>魔法箭</t>
  </si>
  <si>
    <t>UES</t>
  </si>
  <si>
    <t>magicbolt</t>
  </si>
  <si>
    <t>毒液</t>
  </si>
  <si>
    <t>greenbubble</t>
  </si>
  <si>
    <t>rootattack</t>
  </si>
  <si>
    <t>遗迹</t>
  </si>
  <si>
    <t>黑暗林</t>
  </si>
  <si>
    <t>治愈</t>
  </si>
  <si>
    <t>UFS</t>
  </si>
  <si>
    <t>yellowstar</t>
  </si>
  <si>
    <t>削弱</t>
  </si>
  <si>
    <t>evilface</t>
  </si>
  <si>
    <t>心智控制</t>
  </si>
  <si>
    <t>stun</t>
  </si>
  <si>
    <t>火球</t>
  </si>
  <si>
    <t>fireball</t>
  </si>
  <si>
    <t>火浪</t>
  </si>
  <si>
    <t>firearrow</t>
  </si>
  <si>
    <t>光波</t>
  </si>
  <si>
    <t>激流</t>
  </si>
  <si>
    <t>waterball2</t>
  </si>
  <si>
    <t>丑孩子</t>
  </si>
  <si>
    <t>NEO</t>
  </si>
  <si>
    <t>colorball</t>
  </si>
  <si>
    <t>脱胎换骨</t>
  </si>
  <si>
    <t>强夺</t>
  </si>
  <si>
    <t>寒冰崩</t>
  </si>
  <si>
    <t>icesharp</t>
  </si>
  <si>
    <t>死者复活</t>
  </si>
  <si>
    <t>TFS</t>
  </si>
  <si>
    <t>redwing</t>
  </si>
  <si>
    <t>加速</t>
  </si>
  <si>
    <t>UAS</t>
  </si>
  <si>
    <t>redring</t>
  </si>
  <si>
    <t>迟缓</t>
  </si>
  <si>
    <t>bluering</t>
  </si>
  <si>
    <t>邪念冲击</t>
  </si>
  <si>
    <t>darkinvasion</t>
  </si>
  <si>
    <t>holy1</t>
  </si>
  <si>
    <t>holy2</t>
  </si>
  <si>
    <t>holy10</t>
  </si>
  <si>
    <t>死雾</t>
  </si>
  <si>
    <t>NAA</t>
  </si>
  <si>
    <t>deathmist</t>
  </si>
  <si>
    <t>次元之门</t>
  </si>
  <si>
    <t>etwave</t>
  </si>
  <si>
    <t>健体强身</t>
  </si>
  <si>
    <t>strong</t>
  </si>
  <si>
    <t>保护</t>
  </si>
  <si>
    <t>protect</t>
  </si>
  <si>
    <t>逆向召唤</t>
  </si>
  <si>
    <t>bluewing</t>
  </si>
  <si>
    <t>雷霆</t>
  </si>
  <si>
    <t>electhit</t>
  </si>
  <si>
    <t>魔力夺取</t>
  </si>
  <si>
    <t>念动力</t>
  </si>
  <si>
    <t>大风暴</t>
  </si>
  <si>
    <t>tornado</t>
  </si>
  <si>
    <t>陨石</t>
  </si>
  <si>
    <t>inferno</t>
  </si>
  <si>
    <t>炎爆</t>
  </si>
  <si>
    <t>虫害</t>
  </si>
  <si>
    <t>swarm</t>
  </si>
  <si>
    <t>大地震</t>
  </si>
  <si>
    <t>yellowsplash</t>
  </si>
  <si>
    <t>冰雹</t>
  </si>
  <si>
    <t>icestorm</t>
  </si>
  <si>
    <t>飓风</t>
  </si>
  <si>
    <t>wirledwind</t>
  </si>
  <si>
    <t>赤雷</t>
  </si>
  <si>
    <t>electballred</t>
  </si>
  <si>
    <t>恩赐</t>
  </si>
  <si>
    <t>审判</t>
  </si>
  <si>
    <t>judge</t>
  </si>
  <si>
    <t>吸魂</t>
  </si>
  <si>
    <t>longly</t>
  </si>
  <si>
    <t>破魔</t>
  </si>
  <si>
    <t>curseoff</t>
  </si>
  <si>
    <t>解咒</t>
  </si>
  <si>
    <t>生命之河</t>
  </si>
  <si>
    <t>NFA</t>
  </si>
  <si>
    <t>黄粱梦境</t>
  </si>
  <si>
    <t>sleep</t>
  </si>
  <si>
    <t>百花酿</t>
  </si>
  <si>
    <t>wine</t>
  </si>
  <si>
    <t>五气朝元</t>
  </si>
  <si>
    <t>colorsplash</t>
  </si>
  <si>
    <t>yellowrounds</t>
  </si>
  <si>
    <t>破坏</t>
  </si>
  <si>
    <t>question</t>
  </si>
  <si>
    <t>血雾</t>
  </si>
  <si>
    <t>bleedglow</t>
  </si>
  <si>
    <t>衰老</t>
  </si>
  <si>
    <t>badblood</t>
  </si>
  <si>
    <t>缩小</t>
  </si>
  <si>
    <t>shrink</t>
  </si>
  <si>
    <t>石化光线</t>
  </si>
  <si>
    <t>stonelight</t>
  </si>
  <si>
    <t>鼠之笛</t>
  </si>
  <si>
    <t>transmit</t>
  </si>
  <si>
    <t>混乱之雨</t>
  </si>
  <si>
    <t>scourge</t>
  </si>
  <si>
    <t>灵魂盗取</t>
  </si>
  <si>
    <t>soulget</t>
  </si>
  <si>
    <t>索蒂斯之力</t>
  </si>
  <si>
    <t>sotis</t>
  </si>
  <si>
    <t>致盲光束</t>
  </si>
  <si>
    <t>faintlight</t>
  </si>
  <si>
    <t>瘟疫</t>
  </si>
  <si>
    <t>生命之力</t>
  </si>
  <si>
    <t>极光</t>
  </si>
  <si>
    <t>aurora</t>
  </si>
  <si>
    <t>NFR</t>
  </si>
  <si>
    <t>极度恐惧</t>
  </si>
  <si>
    <t>抽筋</t>
  </si>
  <si>
    <t>巨大化</t>
  </si>
  <si>
    <t>giant</t>
  </si>
  <si>
    <t>farsummon</t>
  </si>
  <si>
    <t>星光所向</t>
  </si>
  <si>
    <t>亡者复生</t>
  </si>
  <si>
    <t>急速行军</t>
  </si>
  <si>
    <t>高压电流</t>
  </si>
  <si>
    <t>万箭穿身</t>
  </si>
  <si>
    <t>arrow</t>
  </si>
  <si>
    <t>大爆破</t>
  </si>
  <si>
    <t>rocket</t>
  </si>
  <si>
    <t>微寒光线</t>
  </si>
  <si>
    <t>dimlight</t>
  </si>
  <si>
    <t>awaylight</t>
  </si>
  <si>
    <t>和解</t>
  </si>
  <si>
    <t>NAO</t>
  </si>
  <si>
    <t>peace</t>
  </si>
  <si>
    <t>魔法泉水</t>
  </si>
  <si>
    <t>bluebubble</t>
  </si>
  <si>
    <t>盛宴</t>
  </si>
  <si>
    <t>浓雾</t>
  </si>
  <si>
    <t>剧痛</t>
  </si>
  <si>
    <t>腐蚀</t>
  </si>
  <si>
    <t>rust</t>
  </si>
  <si>
    <t>旋风</t>
  </si>
  <si>
    <t>月蚀</t>
  </si>
  <si>
    <t>eclipse</t>
  </si>
  <si>
    <t>重力</t>
  </si>
  <si>
    <t>gravity</t>
  </si>
  <si>
    <t>喉音回应</t>
  </si>
  <si>
    <t>bluesword2</t>
  </si>
  <si>
    <t>尊神之鞭</t>
  </si>
  <si>
    <t>pinkball</t>
  </si>
  <si>
    <t>蝠雾</t>
  </si>
  <si>
    <t>batcrowd</t>
  </si>
  <si>
    <t>苦痛之源</t>
  </si>
  <si>
    <t>smallstars</t>
  </si>
  <si>
    <t>魔神臂膀</t>
  </si>
  <si>
    <t>strongarm</t>
  </si>
  <si>
    <t>愿望晨风</t>
  </si>
  <si>
    <t>银光</t>
  </si>
  <si>
    <t>silverlight</t>
  </si>
  <si>
    <t>魔法破碎</t>
  </si>
  <si>
    <t>cardbreak</t>
  </si>
  <si>
    <t>巫师之眼</t>
  </si>
  <si>
    <t>eye</t>
  </si>
  <si>
    <t>换班</t>
  </si>
  <si>
    <t>cyantriangle</t>
  </si>
  <si>
    <t>找寻</t>
  </si>
  <si>
    <t>cardfly</t>
  </si>
  <si>
    <t>沙丘</t>
  </si>
  <si>
    <t>NAR</t>
  </si>
  <si>
    <t>火山</t>
  </si>
  <si>
    <t>草原</t>
  </si>
  <si>
    <t>海洋</t>
  </si>
  <si>
    <t>石地</t>
  </si>
  <si>
    <t>尸爆术</t>
  </si>
  <si>
    <t>int</t>
    <phoneticPr fontId="18" type="noConversion"/>
  </si>
  <si>
    <t>string</t>
    <phoneticPr fontId="18" type="noConversion"/>
  </si>
  <si>
    <t>Id</t>
  </si>
  <si>
    <t>Name</t>
  </si>
  <si>
    <t>Star</t>
  </si>
  <si>
    <t>Type</t>
  </si>
  <si>
    <t>Attr</t>
  </si>
  <si>
    <t>Target</t>
  </si>
  <si>
    <t>Icon</t>
  </si>
  <si>
    <t>序列</t>
  </si>
  <si>
    <t>名字</t>
  </si>
  <si>
    <t>星级</t>
  </si>
  <si>
    <t>类型</t>
  </si>
  <si>
    <t>属性</t>
  </si>
  <si>
    <t>路径</t>
  </si>
  <si>
    <t>英文名</t>
    <phoneticPr fontId="18" type="noConversion"/>
  </si>
  <si>
    <t>Ename</t>
    <phoneticPr fontId="18" type="noConversion"/>
  </si>
  <si>
    <t>string</t>
    <phoneticPr fontId="18" type="noConversion"/>
  </si>
  <si>
    <t>缠绕</t>
    <phoneticPr fontId="18" type="noConversion"/>
  </si>
  <si>
    <t>Red Thunder</t>
  </si>
  <si>
    <t>六道轮回</t>
    <phoneticPr fontId="18" type="noConversion"/>
  </si>
  <si>
    <t>Samsara</t>
  </si>
  <si>
    <t>大悲咒</t>
    <phoneticPr fontId="18" type="noConversion"/>
  </si>
  <si>
    <t>Sculpture</t>
  </si>
  <si>
    <t>Senility</t>
  </si>
  <si>
    <t>Shine</t>
  </si>
  <si>
    <t>Shrink</t>
  </si>
  <si>
    <t>Spartoi</t>
  </si>
  <si>
    <t>Chariot</t>
  </si>
  <si>
    <t>Disbelist</t>
  </si>
  <si>
    <t>驱逐之光</t>
    <phoneticPr fontId="18" type="noConversion"/>
  </si>
  <si>
    <t>Guttural</t>
  </si>
  <si>
    <t>Stoneland</t>
  </si>
  <si>
    <t>Mercy</t>
  </si>
  <si>
    <t>Manna</t>
  </si>
  <si>
    <t>Magic Bolt</t>
  </si>
  <si>
    <t>Poison</t>
  </si>
  <si>
    <t>Root</t>
  </si>
  <si>
    <t>Ruin</t>
  </si>
  <si>
    <t>Darkness</t>
  </si>
  <si>
    <t>Cure</t>
  </si>
  <si>
    <t>Weakness</t>
  </si>
  <si>
    <t>Mental Control</t>
  </si>
  <si>
    <t>Fireball</t>
  </si>
  <si>
    <t>Flame Wave</t>
  </si>
  <si>
    <t>Light Wave</t>
  </si>
  <si>
    <t>Stream Wave</t>
  </si>
  <si>
    <t>Changeling</t>
  </si>
  <si>
    <t>Reincarnation</t>
  </si>
  <si>
    <t>Snatch</t>
  </si>
  <si>
    <t>Icefall</t>
  </si>
  <si>
    <t>Raise Dead</t>
  </si>
  <si>
    <t>Haste</t>
  </si>
  <si>
    <t>Slow</t>
  </si>
  <si>
    <t>Evil Blast</t>
  </si>
  <si>
    <t>Death Cloud</t>
  </si>
  <si>
    <t>Dimension Door</t>
  </si>
  <si>
    <t>Growth Body</t>
  </si>
  <si>
    <t>Protection</t>
  </si>
  <si>
    <t>Silence</t>
  </si>
  <si>
    <t>Unsummon</t>
  </si>
  <si>
    <t>Thunderstorm</t>
  </si>
  <si>
    <t>Drain Magic</t>
  </si>
  <si>
    <t>Bind</t>
  </si>
  <si>
    <t>Telekinesis</t>
  </si>
  <si>
    <t>Tempest</t>
  </si>
  <si>
    <t>Meteor</t>
  </si>
  <si>
    <t>Fire Explosion</t>
  </si>
  <si>
    <t>Insect Swarm</t>
  </si>
  <si>
    <t>Earth Shaker</t>
  </si>
  <si>
    <t>Ice Storm</t>
  </si>
  <si>
    <t>Hurricane</t>
  </si>
  <si>
    <t>Grace</t>
  </si>
  <si>
    <t>Judgment</t>
  </si>
  <si>
    <t>Anti Demon</t>
  </si>
  <si>
    <t>Remove Curse</t>
  </si>
  <si>
    <t>Life Stream</t>
  </si>
  <si>
    <t>Nice Dream</t>
  </si>
  <si>
    <t>Flower Wine</t>
  </si>
  <si>
    <t>Five Gas</t>
  </si>
  <si>
    <t>Shatter</t>
  </si>
  <si>
    <t>Great Dharani</t>
  </si>
  <si>
    <t>Blood Fog</t>
  </si>
  <si>
    <t>Rat Flute</t>
  </si>
  <si>
    <t>Chaos Rain</t>
  </si>
  <si>
    <t>Sotis</t>
  </si>
  <si>
    <t>Blind Light</t>
  </si>
  <si>
    <t>Plague</t>
  </si>
  <si>
    <t>Life Force</t>
  </si>
  <si>
    <t>Aurora</t>
  </si>
  <si>
    <t>Top Fear</t>
  </si>
  <si>
    <t>Cramps</t>
  </si>
  <si>
    <t>Gigantism</t>
  </si>
  <si>
    <t>Arrow Rain</t>
  </si>
  <si>
    <t>Blasting</t>
  </si>
  <si>
    <t>Cold Ray</t>
  </si>
  <si>
    <t>Banish Light</t>
  </si>
  <si>
    <t>Peace</t>
  </si>
  <si>
    <t>Magic Spring</t>
  </si>
  <si>
    <t>Feast</t>
  </si>
  <si>
    <t>Fog</t>
  </si>
  <si>
    <t>Pain</t>
  </si>
  <si>
    <t>Corrosion</t>
  </si>
  <si>
    <t>Cyclone</t>
  </si>
  <si>
    <t>Eclipse</t>
  </si>
  <si>
    <t>Gravity</t>
  </si>
  <si>
    <t>God Scourge</t>
  </si>
  <si>
    <t>Bat Fog</t>
  </si>
  <si>
    <t>Pain Source</t>
  </si>
  <si>
    <t>Mutation</t>
  </si>
  <si>
    <t>Hope Breeze</t>
  </si>
  <si>
    <t>Silver Light</t>
  </si>
  <si>
    <t>Magic Broken</t>
  </si>
  <si>
    <t>Wizard Eye</t>
  </si>
  <si>
    <t>Shift</t>
  </si>
  <si>
    <t>Look For</t>
  </si>
  <si>
    <t>Dune</t>
  </si>
  <si>
    <t>Volcano</t>
  </si>
  <si>
    <t>Grassland</t>
  </si>
  <si>
    <t>Sea</t>
  </si>
  <si>
    <t>Corpse Explosion</t>
  </si>
  <si>
    <t>Resurrect</t>
  </si>
  <si>
    <t>Soul Steal</t>
    <phoneticPr fontId="18" type="noConversion"/>
  </si>
  <si>
    <t>Soul Snatch</t>
    <phoneticPr fontId="18" type="noConversion"/>
  </si>
  <si>
    <t>Effect</t>
    <phoneticPr fontId="18" type="noConversion"/>
  </si>
  <si>
    <t>描述新</t>
    <phoneticPr fontId="18" type="noConversion"/>
  </si>
  <si>
    <t>GetDescript</t>
    <phoneticPr fontId="18" type="noConversion"/>
  </si>
  <si>
    <t>UFS</t>
    <phoneticPr fontId="18" type="noConversion"/>
  </si>
  <si>
    <t>NEC</t>
    <phoneticPr fontId="18" type="noConversion"/>
  </si>
  <si>
    <t>NER</t>
    <phoneticPr fontId="18" type="noConversion"/>
  </si>
  <si>
    <t>NEC</t>
    <phoneticPr fontId="18" type="noConversion"/>
  </si>
  <si>
    <t>NFR</t>
    <phoneticPr fontId="18" type="noConversion"/>
  </si>
  <si>
    <t>NFC</t>
    <phoneticPr fontId="18" type="noConversion"/>
  </si>
  <si>
    <t>辉光</t>
    <phoneticPr fontId="18" type="noConversion"/>
  </si>
  <si>
    <t>TES</t>
    <phoneticPr fontId="18" type="noConversion"/>
  </si>
  <si>
    <t>目标判定</t>
    <phoneticPr fontId="18" type="noConversion"/>
  </si>
  <si>
    <t>参数射程</t>
  </si>
  <si>
    <t>int</t>
  </si>
  <si>
    <t>Range</t>
  </si>
  <si>
    <t>消耗</t>
    <phoneticPr fontId="18" type="noConversion"/>
  </si>
  <si>
    <t>int</t>
    <phoneticPr fontId="18" type="noConversion"/>
  </si>
  <si>
    <t>Cost</t>
    <phoneticPr fontId="18" type="noConversion"/>
  </si>
  <si>
    <t>SpellEffectDelegate</t>
    <phoneticPr fontId="18" type="noConversion"/>
  </si>
  <si>
    <t>UnitEffect</t>
    <phoneticPr fontId="18" type="noConversion"/>
  </si>
  <si>
    <t>bluewing</t>
    <phoneticPr fontId="18" type="noConversion"/>
  </si>
  <si>
    <t>伤害</t>
    <phoneticPr fontId="18" type="noConversion"/>
  </si>
  <si>
    <t>int</t>
    <phoneticPr fontId="18" type="noConversion"/>
  </si>
  <si>
    <t>Damage</t>
    <phoneticPr fontId="18" type="noConversion"/>
  </si>
  <si>
    <t>治疗</t>
    <phoneticPr fontId="18" type="noConversion"/>
  </si>
  <si>
    <t>int</t>
    <phoneticPr fontId="18" type="noConversion"/>
  </si>
  <si>
    <t>Cure</t>
    <phoneticPr fontId="18" type="noConversion"/>
  </si>
  <si>
    <t>持续</t>
    <phoneticPr fontId="18" type="noConversion"/>
  </si>
  <si>
    <t>Time</t>
    <phoneticPr fontId="18" type="noConversion"/>
  </si>
  <si>
    <t>修正</t>
    <phoneticPr fontId="18" type="noConversion"/>
  </si>
  <si>
    <t>int</t>
    <phoneticPr fontId="18" type="noConversion"/>
  </si>
  <si>
    <t>Modify</t>
    <phoneticPr fontId="18" type="noConversion"/>
  </si>
  <si>
    <t>回复我方单体{1}点生命</t>
    <phoneticPr fontId="18" type="noConversion"/>
  </si>
  <si>
    <t>使敌方单体削弱{2:0.0}回合</t>
    <phoneticPr fontId="18" type="noConversion"/>
  </si>
  <si>
    <t>使敌方单体背叛{2:0.0}回合</t>
    <phoneticPr fontId="18" type="noConversion"/>
  </si>
  <si>
    <t>对敌方单体睡眠{2:0.0}回合</t>
    <phoneticPr fontId="18" type="noConversion"/>
  </si>
  <si>
    <t>使敌方单体随机获得恐惧，削弱，麻痹，混乱，中毒中两种状态{2:0.0}回合</t>
    <phoneticPr fontId="18" type="noConversion"/>
  </si>
  <si>
    <t>使敌我所有单位中毒{2:0.0}回合</t>
    <phoneticPr fontId="18" type="noConversion"/>
  </si>
  <si>
    <t>对2卡片距离敌方单位造成{0}点伤害</t>
    <phoneticPr fontId="18" type="noConversion"/>
  </si>
  <si>
    <t>对敌方单体造成{0}点魔法伤害，使用后返回手牌</t>
    <phoneticPr fontId="18" type="noConversion"/>
  </si>
  <si>
    <t>对敌方单体造成{0}点魔法伤害</t>
    <phoneticPr fontId="18" type="noConversion"/>
  </si>
  <si>
    <t>对敌方单体造成{0}点魔法伤害</t>
    <phoneticPr fontId="18" type="noConversion"/>
  </si>
  <si>
    <t>辅助</t>
    <phoneticPr fontId="18" type="noConversion"/>
  </si>
  <si>
    <t>Help</t>
    <phoneticPr fontId="18" type="noConversion"/>
  </si>
  <si>
    <t>使敌方单体静止{2:0.0}回合</t>
    <phoneticPr fontId="18" type="noConversion"/>
  </si>
  <si>
    <t>技能效果</t>
    <phoneticPr fontId="18" type="noConversion"/>
  </si>
  <si>
    <t>double</t>
    <phoneticPr fontId="18" type="noConversion"/>
  </si>
  <si>
    <t>几率</t>
    <phoneticPr fontId="18" type="noConversion"/>
  </si>
  <si>
    <t>double</t>
    <phoneticPr fontId="18" type="noConversion"/>
  </si>
  <si>
    <t>Rate</t>
    <phoneticPr fontId="18" type="noConversion"/>
  </si>
  <si>
    <t>holy1</t>
    <phoneticPr fontId="18" type="noConversion"/>
  </si>
  <si>
    <t>回复1.2卡片距离内我方单位{1}点生命</t>
    <phoneticPr fontId="18" type="noConversion"/>
  </si>
  <si>
    <t>回复我方全体单位{1}点生命</t>
    <phoneticPr fontId="18" type="noConversion"/>
  </si>
  <si>
    <t>r.CardLevelUp(-(int)s.Help,3);</t>
    <phoneticPr fontId="18" type="noConversion"/>
  </si>
  <si>
    <t>对方召唤师手牌中所有魔法卡等级下降{3:0}</t>
    <phoneticPr fontId="18" type="noConversion"/>
  </si>
  <si>
    <t>消除目标单位所有负面状态，并提高{3:0.0}%攻击力</t>
    <phoneticPr fontId="18" type="noConversion"/>
  </si>
  <si>
    <t>立即获得1张卡片，使用后{4:0.0}%几率返回手牌</t>
    <phoneticPr fontId="18" type="noConversion"/>
  </si>
  <si>
    <t>特殊卡片</t>
    <phoneticPr fontId="18" type="noConversion"/>
  </si>
  <si>
    <t>IsSpecial</t>
    <phoneticPr fontId="18" type="noConversion"/>
  </si>
  <si>
    <t>int</t>
    <phoneticPr fontId="18" type="noConversion"/>
  </si>
  <si>
    <t>是否新卡</t>
    <phoneticPr fontId="18" type="noConversion"/>
  </si>
  <si>
    <t>IsNew</t>
    <phoneticPr fontId="18" type="noConversion"/>
  </si>
  <si>
    <t>火箭</t>
    <phoneticPr fontId="18" type="noConversion"/>
  </si>
  <si>
    <t>firestorm</t>
    <phoneticPr fontId="18" type="noConversion"/>
  </si>
  <si>
    <t>arrow</t>
    <phoneticPr fontId="18" type="noConversion"/>
  </si>
  <si>
    <t>瞄准射击</t>
    <phoneticPr fontId="18" type="noConversion"/>
  </si>
  <si>
    <t>转化</t>
    <phoneticPr fontId="18" type="noConversion"/>
  </si>
  <si>
    <t>探索</t>
    <phoneticPr fontId="18" type="noConversion"/>
  </si>
  <si>
    <t>背刺</t>
    <phoneticPr fontId="18" type="noConversion"/>
  </si>
  <si>
    <t>bleedgrow</t>
    <phoneticPr fontId="18" type="noConversion"/>
  </si>
  <si>
    <t>变形术</t>
    <phoneticPr fontId="18" type="noConversion"/>
  </si>
  <si>
    <t>Ploymophy</t>
    <phoneticPr fontId="18" type="noConversion"/>
  </si>
  <si>
    <t>UES</t>
    <phoneticPr fontId="18" type="noConversion"/>
  </si>
  <si>
    <t>使敌方单体流血{2:0.0}回合</t>
    <phoneticPr fontId="18" type="noConversion"/>
  </si>
  <si>
    <t>t.AddHp(s.Cure);</t>
    <phoneticPr fontId="18" type="noConversion"/>
  </si>
  <si>
    <t>将单位的攻速永久降为0,{4:0.0}%几率受到{0}点魔法伤害</t>
    <phoneticPr fontId="18" type="noConversion"/>
  </si>
  <si>
    <t>对敌方单体造成{0}点魔法伤害，对英雄造成100%额外伤害</t>
    <phoneticPr fontId="18" type="noConversion"/>
  </si>
  <si>
    <t>回复召唤师{3:0.0}点怒气</t>
    <phoneticPr fontId="18" type="noConversion"/>
  </si>
  <si>
    <t>{4:0.0}%几率抽取1张卡牌</t>
    <phoneticPr fontId="18" type="noConversion"/>
  </si>
  <si>
    <t>对敌方单体造成{0}点魔法伤害</t>
    <phoneticPr fontId="18" type="noConversion"/>
  </si>
  <si>
    <t>对敌方单体造成{0}点魔法伤害，并使目标中毒{2:0.0}回合</t>
    <phoneticPr fontId="18" type="noConversion"/>
  </si>
  <si>
    <t>单位特效</t>
    <phoneticPr fontId="18" type="noConversion"/>
  </si>
  <si>
    <t>技能评分</t>
    <phoneticPr fontId="18" type="noConversion"/>
  </si>
  <si>
    <t>Mark</t>
    <phoneticPr fontId="18" type="noConversion"/>
  </si>
  <si>
    <t>几率等成长属性都取30级效果</t>
    <phoneticPr fontId="18" type="noConversion"/>
  </si>
  <si>
    <t>Time</t>
    <phoneticPr fontId="18" type="noConversion"/>
  </si>
  <si>
    <t>Help</t>
  </si>
  <si>
    <t>Rate</t>
    <phoneticPr fontId="18" type="noConversion"/>
  </si>
  <si>
    <t>治疗为伤害0.75</t>
    <phoneticPr fontId="18" type="noConversion"/>
  </si>
  <si>
    <t>对1列敌方单位造成{0}点魔法伤害</t>
    <phoneticPr fontId="18" type="noConversion"/>
  </si>
  <si>
    <t>将对手随机2张手牌变为哥布林，并降低卡牌等级{3:0}</t>
    <phoneticPr fontId="18" type="noConversion"/>
  </si>
  <si>
    <t>改变等级</t>
    <phoneticPr fontId="18" type="noConversion"/>
  </si>
  <si>
    <t>5级算10%属性</t>
    <phoneticPr fontId="18" type="noConversion"/>
  </si>
  <si>
    <t>所有手牌等级上升{3:0}</t>
    <phoneticPr fontId="18" type="noConversion"/>
  </si>
  <si>
    <t>随机夺取对手1张手牌，并提升手牌等级{3:0}</t>
    <phoneticPr fontId="18" type="noConversion"/>
  </si>
  <si>
    <t>p.CardLevelUp((int)s.Help, 0);</t>
    <phoneticPr fontId="18" type="noConversion"/>
  </si>
  <si>
    <t>r.DeleteRandomCardFor(p,(int)s.Help);</t>
    <phoneticPr fontId="18" type="noConversion"/>
  </si>
  <si>
    <t>消除目标单体所有负面状态，使用后{4:0.0}%返回手牌</t>
    <phoneticPr fontId="18" type="noConversion"/>
  </si>
  <si>
    <t>NAA</t>
    <phoneticPr fontId="18" type="noConversion"/>
  </si>
  <si>
    <t>p.AddLp(s.Help);</t>
  </si>
  <si>
    <t>p.AddMp(s.Help);</t>
  </si>
  <si>
    <t>p.AddMp(s.Help);r.AddMp(-s.Help);</t>
  </si>
  <si>
    <t>if(MathTool.GetRandom(3)==0)p.AddMp(-s.Help);else r.AddMp(-s.Help);</t>
  </si>
  <si>
    <t>标签</t>
    <phoneticPr fontId="18" type="noConversion"/>
  </si>
  <si>
    <t>Remark</t>
    <phoneticPr fontId="18" type="noConversion"/>
  </si>
  <si>
    <t>永久降低1.2卡片距离内敌方{3:0.0}%速度</t>
    <phoneticPr fontId="18" type="noConversion"/>
  </si>
  <si>
    <t>UFS</t>
    <phoneticPr fontId="18" type="noConversion"/>
  </si>
  <si>
    <t>随机复制对手1张手牌，并提升手牌等级{3:0}</t>
    <phoneticPr fontId="18" type="noConversion"/>
  </si>
  <si>
    <t>对敌我全体单位造成{0}点魔法伤害</t>
    <phoneticPr fontId="18" type="noConversion"/>
  </si>
  <si>
    <t>单治,正状</t>
    <phoneticPr fontId="18" type="noConversion"/>
  </si>
  <si>
    <t>单伤</t>
    <phoneticPr fontId="18" type="noConversion"/>
  </si>
  <si>
    <t>count</t>
    <phoneticPr fontId="18" type="noConversion"/>
  </si>
  <si>
    <t>群伤</t>
    <phoneticPr fontId="18" type="noConversion"/>
  </si>
  <si>
    <t>单治</t>
    <phoneticPr fontId="18" type="noConversion"/>
  </si>
  <si>
    <t>正状</t>
    <phoneticPr fontId="18" type="noConversion"/>
  </si>
  <si>
    <t>负状</t>
    <phoneticPr fontId="18" type="noConversion"/>
  </si>
  <si>
    <t>手牌</t>
    <phoneticPr fontId="18" type="noConversion"/>
  </si>
  <si>
    <t>地形</t>
    <phoneticPr fontId="18" type="noConversion"/>
  </si>
  <si>
    <t>属性</t>
    <phoneticPr fontId="18" type="noConversion"/>
  </si>
  <si>
    <t>单伤，负状</t>
    <phoneticPr fontId="18" type="noConversion"/>
  </si>
  <si>
    <t>群治</t>
    <phoneticPr fontId="18" type="noConversion"/>
  </si>
  <si>
    <t>在敌方墓地上尸爆，对1.5卡片距离内敌方单位造成{0}点魔法伤害</t>
    <phoneticPr fontId="18" type="noConversion"/>
  </si>
  <si>
    <t>单伤</t>
    <phoneticPr fontId="18" type="noConversion"/>
  </si>
  <si>
    <t>圣言-痛</t>
    <phoneticPr fontId="18" type="noConversion"/>
  </si>
  <si>
    <t>Word Pain</t>
    <phoneticPr fontId="18" type="noConversion"/>
  </si>
  <si>
    <t>Word Exchange</t>
    <phoneticPr fontId="18" type="noConversion"/>
  </si>
  <si>
    <t>圣言-换</t>
    <phoneticPr fontId="18" type="noConversion"/>
  </si>
  <si>
    <t>将单位的攻速永久升到20,{4:0.0}%几率同时回复{1}点生命</t>
    <phoneticPr fontId="18" type="noConversion"/>
  </si>
  <si>
    <t>增加目标防御{3:0.0}%的攻击</t>
    <phoneticPr fontId="18" type="noConversion"/>
  </si>
  <si>
    <t>正状</t>
    <phoneticPr fontId="18" type="noConversion"/>
  </si>
  <si>
    <t>圣言-停</t>
    <phoneticPr fontId="18" type="noConversion"/>
  </si>
  <si>
    <t>Word Stop</t>
    <phoneticPr fontId="18" type="noConversion"/>
  </si>
  <si>
    <t>圣言-速</t>
    <phoneticPr fontId="18" type="noConversion"/>
  </si>
  <si>
    <t>Word Haste</t>
    <phoneticPr fontId="18" type="noConversion"/>
  </si>
  <si>
    <t>r.CopyRandomCardFor(p,(int)s.Help);</t>
    <phoneticPr fontId="18" type="noConversion"/>
  </si>
  <si>
    <t>圣言-转</t>
    <phoneticPr fontId="18" type="noConversion"/>
  </si>
  <si>
    <t>holy3</t>
    <phoneticPr fontId="18" type="noConversion"/>
  </si>
  <si>
    <t>Word Roll</t>
    <phoneticPr fontId="18" type="noConversion"/>
  </si>
  <si>
    <t>群伤</t>
    <phoneticPr fontId="18" type="noConversion"/>
  </si>
  <si>
    <t>圣言-叛</t>
    <phoneticPr fontId="18" type="noConversion"/>
  </si>
  <si>
    <t>Word Betray</t>
    <phoneticPr fontId="18" type="noConversion"/>
  </si>
  <si>
    <t>负状</t>
    <phoneticPr fontId="18" type="noConversion"/>
  </si>
  <si>
    <t>SpellEffectDelegate</t>
    <phoneticPr fontId="18" type="noConversion"/>
  </si>
  <si>
    <t>法术反制</t>
    <phoneticPr fontId="18" type="noConversion"/>
  </si>
  <si>
    <t>束缚</t>
    <phoneticPr fontId="18" type="noConversion"/>
  </si>
  <si>
    <t>陷阱</t>
    <phoneticPr fontId="18" type="noConversion"/>
  </si>
  <si>
    <t>倒虹吸</t>
    <phoneticPr fontId="18" type="noConversion"/>
  </si>
  <si>
    <t>Inverted Siphon</t>
    <phoneticPr fontId="18" type="noConversion"/>
  </si>
  <si>
    <t>陷阱：使对方使用的卡牌消耗额外增加1倍。触发几率{4:0.0}%</t>
    <phoneticPr fontId="18" type="noConversion"/>
  </si>
  <si>
    <t>陷阱：使对方使用的下张魔法卡无效。触发几率{4:0.0}%</t>
    <phoneticPr fontId="18" type="noConversion"/>
  </si>
  <si>
    <t>陷阱：使对方使用的下张武器卡无效。触发几率{4:0.0}%</t>
    <phoneticPr fontId="18" type="noConversion"/>
  </si>
  <si>
    <t>冰晶</t>
    <phoneticPr fontId="18" type="noConversion"/>
  </si>
  <si>
    <t>Diamond Dust</t>
  </si>
  <si>
    <t>爆炸陷阱</t>
    <phoneticPr fontId="18" type="noConversion"/>
  </si>
  <si>
    <t>Explosion Trap</t>
    <phoneticPr fontId="18" type="noConversion"/>
  </si>
  <si>
    <t>陷阱：对召唤目标造成{0}点魔法伤害。触发几率{4:0.0}%</t>
    <phoneticPr fontId="18" type="noConversion"/>
  </si>
  <si>
    <t>t.ClearDebuff();t.Atk.Source*=(1+s.Help/100);</t>
    <phoneticPr fontId="18" type="noConversion"/>
  </si>
  <si>
    <t>farsummon</t>
    <phoneticPr fontId="18" type="noConversion"/>
  </si>
  <si>
    <t>farsummon</t>
    <phoneticPr fontId="18" type="noConversion"/>
  </si>
  <si>
    <t>fireball</t>
    <phoneticPr fontId="18" type="noConversion"/>
  </si>
  <si>
    <t>p.AddTrap(54000005,lv,s.Rate,0);</t>
    <phoneticPr fontId="18" type="noConversion"/>
  </si>
  <si>
    <t>p.AddTrap(54000006,lv,s.Rate,s.Damage);</t>
    <phoneticPr fontId="18" type="noConversion"/>
  </si>
  <si>
    <t>p.AddTrap(54000002,lv,s.Rate,0);</t>
    <phoneticPr fontId="18" type="noConversion"/>
  </si>
  <si>
    <t>p.AddTrap(54000003,lv,s.Rate,0);</t>
    <phoneticPr fontId="18" type="noConversion"/>
  </si>
  <si>
    <t>t.AddBuff(56000022,lv,s.Time);</t>
    <phoneticPr fontId="18" type="noConversion"/>
  </si>
  <si>
    <t>int[] buffs=new int[]{56000002,56000003,56000004,56000006,56000007};NarlonLib.Math.RandomSequence rs=new RandomSequence(buffs.Length);for (int i=0; i&lt;2; i++)
{t.AddBuff(buffs[rs.NextNumber()],lv,s.Time);}</t>
    <phoneticPr fontId="18" type="noConversion"/>
  </si>
  <si>
    <t>foreach(IMonster im in m.GetAllMonster(mouse))im.AddBuff(56000006,lv,s.Time);</t>
    <phoneticPr fontId="18" type="noConversion"/>
  </si>
  <si>
    <t>t.AddBuff(56000013,lv,s.Time);</t>
    <phoneticPr fontId="18" type="noConversion"/>
  </si>
  <si>
    <t>if(MathTool.GetRandom(100)&lt;s.Rate)t.AddHp(s.Cure);</t>
    <phoneticPr fontId="18" type="noConversion"/>
  </si>
  <si>
    <t>品质</t>
    <phoneticPr fontId="18" type="noConversion"/>
  </si>
  <si>
    <t>Quality</t>
    <phoneticPr fontId="18" type="noConversion"/>
  </si>
  <si>
    <t>求和</t>
    <phoneticPr fontId="18" type="noConversion"/>
  </si>
  <si>
    <t>double</t>
    <phoneticPr fontId="18" type="noConversion"/>
  </si>
  <si>
    <t>Sum</t>
    <phoneticPr fontId="18" type="noConversion"/>
  </si>
  <si>
    <t>范围特效</t>
    <phoneticPr fontId="18" type="noConversion"/>
  </si>
  <si>
    <t>string</t>
    <phoneticPr fontId="18" type="noConversion"/>
  </si>
  <si>
    <t>AreaEffect</t>
    <phoneticPr fontId="18" type="noConversion"/>
  </si>
  <si>
    <t>rocket</t>
    <phoneticPr fontId="18" type="noConversion"/>
  </si>
  <si>
    <t>Effect</t>
    <phoneticPr fontId="18" type="noConversion"/>
  </si>
  <si>
    <t>Target</t>
    <phoneticPr fontId="18" type="noConversion"/>
  </si>
  <si>
    <t>foreach(IMonster im in m.GetRangeMonster(p.IsLeft,s.Target,s.Shape,s.Range,mouse))im.AddBuff(56000011,lv,s.Time);</t>
    <phoneticPr fontId="18" type="noConversion"/>
  </si>
  <si>
    <t>NFN</t>
    <phoneticPr fontId="18" type="noConversion"/>
  </si>
  <si>
    <t>魔法飞弹</t>
    <phoneticPr fontId="18" type="noConversion"/>
  </si>
  <si>
    <t xml:space="preserve">Magic Missile </t>
    <phoneticPr fontId="18" type="noConversion"/>
  </si>
  <si>
    <t>NER</t>
    <phoneticPr fontId="18" type="noConversion"/>
  </si>
  <si>
    <t>UnitEffect</t>
    <phoneticPr fontId="18" type="noConversion"/>
  </si>
  <si>
    <t>longly</t>
    <phoneticPr fontId="18" type="noConversion"/>
  </si>
  <si>
    <t>NER</t>
    <phoneticPr fontId="18" type="noConversion"/>
  </si>
  <si>
    <t>foreach(IMonster im in m.GetRangeMonster(p.IsLeft,s.Target,s.Shape,s.Range,mouse)) im.AddBuff(56000001,lv,s.Time);</t>
    <phoneticPr fontId="18" type="noConversion"/>
  </si>
  <si>
    <t>t.Rebel();</t>
    <phoneticPr fontId="18" type="noConversion"/>
  </si>
  <si>
    <t>将2卡片范围地形变换为火属性，{4:0.0}%几率扩大效果到2.5卡牌范围</t>
    <phoneticPr fontId="18" type="noConversion"/>
  </si>
  <si>
    <t>将2卡片范围地形变换为风属性，{4:0.0}%几率扩大效果到2.5卡牌范围</t>
    <phoneticPr fontId="18" type="noConversion"/>
  </si>
  <si>
    <t>将2卡片范围地形变换为无属性，{4:0.0}%几率扩大效果到2.5卡牌范围</t>
    <phoneticPr fontId="18" type="noConversion"/>
  </si>
  <si>
    <t>将2卡片范围地形变换为水属性，{4:0.0}%几率扩大效果到2.5卡牌范围</t>
    <phoneticPr fontId="18" type="noConversion"/>
  </si>
  <si>
    <t>将2卡片范围地形变换为光属性，{4:0.0}%几率扩大效果到2.5卡牌范围</t>
    <phoneticPr fontId="18" type="noConversion"/>
  </si>
  <si>
    <t>将2卡片范围地形变换为地属性，{4:0.0}%几率扩大效果到2.5卡牌范围</t>
    <phoneticPr fontId="18" type="noConversion"/>
  </si>
  <si>
    <t>将2卡片范围地形变换为暗属性，{4:0.0}%几率扩大效果到2.5卡牌范围</t>
    <phoneticPr fontId="18" type="noConversion"/>
  </si>
  <si>
    <t>if(MathTool.GetRandom(100)&lt;s.Rate)m.SetTile(mouse,25,3);else m.SetTile(mouse,20,3);</t>
    <phoneticPr fontId="18" type="noConversion"/>
  </si>
  <si>
    <t>if(MathTool.GetRandom(100)&lt;s.Rate)m.SetTile(mouse,25,9);else m.SetTile(mouse,20,9);</t>
    <phoneticPr fontId="18" type="noConversion"/>
  </si>
  <si>
    <t>if(MathTool.GetRandom(100)&lt;s.Rate)m.SetTile(mouse,25,1);else m.SetTile(mouse,20,1);</t>
    <phoneticPr fontId="18" type="noConversion"/>
  </si>
  <si>
    <t>if(MathTool.GetRandom(100)&lt;s.Rate)m.SetTile(mouse,25,5);else m.SetTile(mouse,20,5);</t>
    <phoneticPr fontId="18" type="noConversion"/>
  </si>
  <si>
    <t>if(MathTool.GetRandom(100)&lt;s.Rate)m.SetTile(mouse,25,4);else m.SetTile(mouse,20,4);</t>
    <phoneticPr fontId="18" type="noConversion"/>
  </si>
  <si>
    <t>if(MathTool.GetRandom(100)&lt;s.Rate)m.SetTile(mouse,25,6);else m.SetTile(mouse,20,6);</t>
    <phoneticPr fontId="18" type="noConversion"/>
  </si>
  <si>
    <t>职业id</t>
    <phoneticPr fontId="18" type="noConversion"/>
  </si>
  <si>
    <t>int</t>
    <phoneticPr fontId="18" type="noConversion"/>
  </si>
  <si>
    <t>JobId</t>
    <phoneticPr fontId="18" type="noConversion"/>
  </si>
  <si>
    <t>double</t>
    <phoneticPr fontId="18" type="noConversion"/>
  </si>
  <si>
    <t>if(MathTool.GetRandom(100)&lt;s.Rate)m.SetTile(mouse,25,2);else m.SetTile(mouse,20,2);</t>
    <phoneticPr fontId="18" type="noConversion"/>
  </si>
  <si>
    <t>对范围内3个随机敌人造成{0}点魔法伤害</t>
    <phoneticPr fontId="18" type="noConversion"/>
  </si>
  <si>
    <t>手牌</t>
    <phoneticPr fontId="18" type="noConversion"/>
  </si>
  <si>
    <t>手牌</t>
    <phoneticPr fontId="18" type="noConversion"/>
  </si>
  <si>
    <t>陷阱：冰冻召唤的怪物5回合。触发几率{4:0.0}%</t>
    <phoneticPr fontId="18" type="noConversion"/>
  </si>
  <si>
    <t>陷阱</t>
    <phoneticPr fontId="18" type="noConversion"/>
  </si>
  <si>
    <t>陷阱：使对方使用的下张卡牌无效。触发几率{4:0.0}%</t>
    <phoneticPr fontId="18" type="noConversion"/>
  </si>
  <si>
    <t>陷阱</t>
    <phoneticPr fontId="18" type="noConversion"/>
  </si>
  <si>
    <t>陷阱</t>
    <phoneticPr fontId="18" type="noConversion"/>
  </si>
  <si>
    <t>p.AddTrap(54000001,lv,s.Rate,0);</t>
    <phoneticPr fontId="18" type="noConversion"/>
  </si>
  <si>
    <t>t.AddBuff(56000019,lv,s.Time);</t>
    <phoneticPr fontId="18" type="noConversion"/>
  </si>
  <si>
    <t>陷阱</t>
    <phoneticPr fontId="18" type="noConversion"/>
  </si>
  <si>
    <t>使敌我所有单位进入混乱状态{2:0.0}回合</t>
    <phoneticPr fontId="18" type="noConversion"/>
  </si>
  <si>
    <t>foreach(IMonster im in m.GetRangeMonster(p.IsLeft,s.Target,s.Shape,s.Range,mouse))im.AddHp(s.Cure);</t>
    <phoneticPr fontId="18" type="noConversion"/>
  </si>
  <si>
    <t>t.AddBuff(56000004,lv,s.Time);</t>
    <phoneticPr fontId="18" type="noConversion"/>
  </si>
  <si>
    <t>{4:0.0}%几率策反目标敌方怪物</t>
    <phoneticPr fontId="18" type="noConversion"/>
  </si>
  <si>
    <t>把敌方单体变为羊，{4:0.0}%回复一点魔法</t>
    <phoneticPr fontId="18" type="noConversion"/>
  </si>
  <si>
    <t>复活己方指定单位，并回复其{1}点生命</t>
    <phoneticPr fontId="18" type="noConversion"/>
  </si>
  <si>
    <t>p.AddTrap(54000004,lv,s.Rate,0);</t>
    <phoneticPr fontId="18" type="noConversion"/>
  </si>
  <si>
    <t>t.AddHp(s.Cure);</t>
    <phoneticPr fontId="18" type="noConversion"/>
  </si>
  <si>
    <t>t.Def+=s.Help;t.AddHp(s.Cure);</t>
    <phoneticPr fontId="18" type="noConversion"/>
  </si>
  <si>
    <t>对敌方单体造成{0}点魔法伤害，并有{4:0.0}%几率冰冻目标{2:0.0}回合</t>
    <phoneticPr fontId="18" type="noConversion"/>
  </si>
  <si>
    <t>永久提高我方单体{3:0.0}点防御，并回复其{1}点生命</t>
    <phoneticPr fontId="18" type="noConversion"/>
  </si>
  <si>
    <t>使我方单体获得圣盾{2:0.0}回合，并回复其{1}点生命</t>
    <phoneticPr fontId="18" type="noConversion"/>
  </si>
  <si>
    <t>t.Spd+=s.Help;</t>
    <phoneticPr fontId="18" type="noConversion"/>
  </si>
  <si>
    <t>t.Spd-=s.Help;</t>
    <phoneticPr fontId="18" type="noConversion"/>
  </si>
  <si>
    <t>提高目标速度{3:0}点</t>
    <phoneticPr fontId="18" type="noConversion"/>
  </si>
  <si>
    <t>降低目标速度{3:0}点</t>
    <phoneticPr fontId="18" type="noConversion"/>
  </si>
  <si>
    <t>位移</t>
    <phoneticPr fontId="18" type="noConversion"/>
  </si>
  <si>
    <t>foreach(IMonster im in m.GetAllMonster(mouse))im.AddBuff(56000007,lv,s.Time);</t>
    <phoneticPr fontId="18" type="noConversion"/>
  </si>
  <si>
    <t>t.Atk.Source*=(1-s.Help/100);</t>
    <phoneticPr fontId="18" type="noConversion"/>
  </si>
  <si>
    <t>手牌</t>
    <phoneticPr fontId="18" type="noConversion"/>
  </si>
  <si>
    <t>foreach(IMonster im in m.GetRangeMonster(p.IsLeft,s.Target,s.Shape,s.Range,mouse).Top(3))p.AddSpellMissile(im,s,mouse,"purpleline");</t>
    <phoneticPr fontId="18" type="noConversion"/>
  </si>
  <si>
    <t>召唤3个具有{0}点魔法伤害的光波</t>
    <phoneticPr fontId="18" type="noConversion"/>
  </si>
  <si>
    <t>laser</t>
    <phoneticPr fontId="18" type="noConversion"/>
  </si>
  <si>
    <t>p.AddSpellRowMissile(s,3,mouse,"laser");</t>
    <phoneticPr fontId="18" type="noConversion"/>
  </si>
  <si>
    <t>召唤5个具有{0}点魔法伤害的火浪</t>
    <phoneticPr fontId="18" type="noConversion"/>
  </si>
  <si>
    <t>p.AddSpellRowMissile(s,5,mouse,"waterwall");</t>
    <phoneticPr fontId="18" type="noConversion"/>
  </si>
  <si>
    <t>召唤5个具有{0}点魔法伤害的水波</t>
    <phoneticPr fontId="18" type="noConversion"/>
  </si>
  <si>
    <t>亡灵</t>
    <phoneticPr fontId="18" type="noConversion"/>
  </si>
  <si>
    <t>TAS</t>
    <phoneticPr fontId="18" type="noConversion"/>
  </si>
  <si>
    <t>SpellEffectDelegate</t>
    <phoneticPr fontId="18" type="noConversion"/>
  </si>
  <si>
    <t>在目标墓碑位置召唤一个亡灵</t>
    <phoneticPr fontId="18" type="noConversion"/>
  </si>
  <si>
    <t>p.AddMonster(51013003,lv,mouse);</t>
    <phoneticPr fontId="18" type="noConversion"/>
  </si>
  <si>
    <t>soulget</t>
    <phoneticPr fontId="18" type="noConversion"/>
  </si>
  <si>
    <t>属性</t>
    <phoneticPr fontId="18" type="noConversion"/>
  </si>
  <si>
    <t>p.AddLp(s.Help);t.SuddenDeath();</t>
    <phoneticPr fontId="18" type="noConversion"/>
  </si>
  <si>
    <t>杀死一个己方随从，并回复{3:0.0}点LP</t>
    <phoneticPr fontId="18" type="noConversion"/>
  </si>
  <si>
    <t>属性</t>
    <phoneticPr fontId="18" type="noConversion"/>
  </si>
  <si>
    <t>召唤师回复{3:0.0}点MP</t>
  </si>
  <si>
    <t>夺取对方召唤师{3:0.0}点MP</t>
  </si>
  <si>
    <t>属性</t>
    <phoneticPr fontId="18" type="noConversion"/>
  </si>
  <si>
    <t>回复召唤师{3:0.0}点LP和MP，并抽一张牌</t>
    <phoneticPr fontId="18" type="noConversion"/>
  </si>
  <si>
    <t>属性</t>
    <phoneticPr fontId="18" type="noConversion"/>
  </si>
  <si>
    <t>召唤师回复{3:0.0}点PP</t>
    <phoneticPr fontId="18" type="noConversion"/>
  </si>
  <si>
    <t>消耗召唤师所有PP，回复{3:0.0}倍的MP</t>
    <phoneticPr fontId="18" type="noConversion"/>
  </si>
  <si>
    <t>p.AddMp(p.Pp*s.Help);p.AddPp(-10);</t>
    <phoneticPr fontId="18" type="noConversion"/>
  </si>
  <si>
    <t>回复双方召唤师{3:0.0}点LP和PP</t>
    <phoneticPr fontId="18" type="noConversion"/>
  </si>
  <si>
    <t>p.AddLp(s.Help);p.AddPp(s.Help);r.AddLp(s.Help);r.AddPp(s.Help);</t>
    <phoneticPr fontId="18" type="noConversion"/>
  </si>
  <si>
    <t>减少双方召唤师{3:0.0}点LP和MP</t>
    <phoneticPr fontId="18" type="noConversion"/>
  </si>
  <si>
    <t>p.AddLp(-s.Help);p.AddMp(-s.Help);r.AddLp(-s.Help);r.AddMp(-s.Help);</t>
    <phoneticPr fontId="18" type="noConversion"/>
  </si>
  <si>
    <t>属性</t>
    <phoneticPr fontId="18" type="noConversion"/>
  </si>
  <si>
    <t>属性</t>
    <phoneticPr fontId="18" type="noConversion"/>
  </si>
  <si>
    <t>2/3机率减少对方召唤师{3:0.0}点MP，否则减少自身{3:0.0}点MP</t>
    <phoneticPr fontId="18" type="noConversion"/>
  </si>
  <si>
    <t>r.ConvertCard(2,51000019,(int)-s.Help);</t>
    <phoneticPr fontId="18" type="noConversion"/>
  </si>
  <si>
    <t>手牌</t>
    <phoneticPr fontId="18" type="noConversion"/>
  </si>
  <si>
    <t>foreach(IMonster im in m.GetRangeMonster(p.IsLeft,s.Target,s.Shape,s.Range,mouse))im.AddBuff(56000013,lv,s.Time);</t>
    <phoneticPr fontId="18" type="noConversion"/>
  </si>
  <si>
    <t>使1列敌方单位流血{2:0.0}回合</t>
    <phoneticPr fontId="18" type="noConversion"/>
  </si>
  <si>
    <r>
      <t>t.Atk.</t>
    </r>
    <r>
      <rPr>
        <sz val="9"/>
        <color rgb="FFFF0000"/>
        <rFont val="宋体"/>
        <family val="3"/>
        <charset val="134"/>
      </rPr>
      <t>Source</t>
    </r>
    <r>
      <rPr>
        <sz val="9"/>
        <color rgb="FFFF0000"/>
        <rFont val="Courier New"/>
        <family val="3"/>
      </rPr>
      <t>*=(1+s.Help/100);</t>
    </r>
    <phoneticPr fontId="18" type="noConversion"/>
  </si>
  <si>
    <t>永久提高我方单体{3:0.0}%攻击</t>
    <phoneticPr fontId="18" type="noConversion"/>
  </si>
  <si>
    <t>t.Atk.Source*=(1+s.Help/100);</t>
    <phoneticPr fontId="18" type="noConversion"/>
  </si>
  <si>
    <t>永久提高我方单体{3:0.0}%攻击，并回复{1}点生命</t>
    <phoneticPr fontId="18" type="noConversion"/>
  </si>
  <si>
    <t>t.AddMaxHp(-s.Help/100*t.MaxHp.Source);</t>
    <phoneticPr fontId="18" type="noConversion"/>
  </si>
  <si>
    <t>永久降低敌方单体{3:0.0}%最大生命</t>
    <phoneticPr fontId="18" type="noConversion"/>
  </si>
  <si>
    <t>使一列我方单位永久提高{3}点速度</t>
    <phoneticPr fontId="18" type="noConversion"/>
  </si>
  <si>
    <t>foreach(IMonster im in m.GetRangeMonster(p.IsLeft,s.Target,s.Shape,s.Range,mouse)){im.Spd.Source+=s.Help;}</t>
    <phoneticPr fontId="18" type="noConversion"/>
  </si>
  <si>
    <t>foreach(IMonster im in m.GetRangeMonster(p.IsLeft,s.Target,s.Shape,s.Range,mouse)){im.Atk.Source*=(1+s.Help/100);im.Spd.Source+=3;}</t>
    <phoneticPr fontId="18" type="noConversion"/>
  </si>
  <si>
    <t>永久提高1.5卡片距离内我方{3:0.0}%攻击和3点速度</t>
    <phoneticPr fontId="18" type="noConversion"/>
  </si>
  <si>
    <t>使1.5卡片距离内敌方单位致盲{2:0.0}回合</t>
    <phoneticPr fontId="18" type="noConversion"/>
  </si>
  <si>
    <t>永久提高1.5卡片距离内我方单位{3}点命中和回避</t>
    <phoneticPr fontId="18" type="noConversion"/>
  </si>
  <si>
    <t>foreach(IMonster im in m.GetRangeMonster(p.IsLeft,s.Target,s.Shape,s.Range,mouse))im.AddBuff(56000003,lv,s.Time);</t>
    <phoneticPr fontId="18" type="noConversion"/>
  </si>
  <si>
    <t>foreach(IMonster im in m.GetRangeMonster(p.IsLeft,s.Target,s.Shape,s.Range,mouse)){im.Hit+=s.Help;im.Dhit+=s.Help;}</t>
    <phoneticPr fontId="18" type="noConversion"/>
  </si>
  <si>
    <t>TAS</t>
    <phoneticPr fontId="18" type="noConversion"/>
  </si>
  <si>
    <t>回复墓地周围2范围内友军{1}点生命</t>
    <phoneticPr fontId="18" type="noConversion"/>
  </si>
  <si>
    <t>对敌我所有3星以下单位造成{0}点魔法伤害</t>
    <phoneticPr fontId="18" type="noConversion"/>
  </si>
  <si>
    <t>手牌</t>
    <phoneticPr fontId="18" type="noConversion"/>
  </si>
  <si>
    <t>复制一张己方场上怪物到手牌，并提升{3:0}级</t>
    <phoneticPr fontId="18" type="noConversion"/>
  </si>
  <si>
    <t>手牌</t>
    <phoneticPr fontId="18" type="noConversion"/>
  </si>
  <si>
    <t>永久降低敌方单体{3:0.0}%攻击</t>
    <phoneticPr fontId="18" type="noConversion"/>
  </si>
  <si>
    <t>回复我方单体{1}点生命并提升{3:0.0}%生命上限</t>
    <phoneticPr fontId="18" type="noConversion"/>
  </si>
  <si>
    <t>t.AddMaxHp(t.MaxHp*s.Help/100);t.AddHp(s.Cure);</t>
    <phoneticPr fontId="18" type="noConversion"/>
  </si>
  <si>
    <t>使敌方单体随机获得晕眩，诅咒，致盲中一种状态{2:0.0}回合，使用后返回手牌</t>
    <phoneticPr fontId="18" type="noConversion"/>
  </si>
  <si>
    <t>使敌方单体睡眠{2:0.0}回合，并有{4:0.0}%几率将星级低于4的目标变为巨鼠</t>
    <phoneticPr fontId="18" type="noConversion"/>
  </si>
  <si>
    <t>{4:0.0}%几率将1.2卡片距离内敌方变为雕像</t>
    <phoneticPr fontId="18" type="noConversion"/>
  </si>
  <si>
    <t>foreach(IMonster im in m.GetRangeMonster(p.IsLeft,s.Target,s.Shape,s.Range,mouse))if(MathTool.GetRandom(100)&lt;s.Rate&amp;&amp;!im.ResistBuffType(4))im.Transform(51000229);</t>
    <phoneticPr fontId="18" type="noConversion"/>
  </si>
  <si>
    <t>if(!t.ResistBuffType(2))t.Transform(51013002);if(MathTool.GetRandom(100)&lt;s.Rate) p.AddMp(1);</t>
    <phoneticPr fontId="18" type="noConversion"/>
  </si>
  <si>
    <t>t.AddBuff(56000019,lv,s.Time);if(MathTool.GetRandom(100)&lt;s.Rate&amp;&amp;!t.ResistBuffType(2))t.Transform(51000001);</t>
    <phoneticPr fontId="18" type="noConversion"/>
  </si>
  <si>
    <t>foreach(IMonster im in m.GetAllMonster(mouse))im.AddHp(s.Cure);</t>
    <phoneticPr fontId="18" type="noConversion"/>
  </si>
  <si>
    <t>NAA</t>
    <phoneticPr fontId="18" type="noConversion"/>
  </si>
  <si>
    <t>回复敌我所有单位{1}点生命</t>
    <phoneticPr fontId="18" type="noConversion"/>
  </si>
  <si>
    <t>NEO</t>
    <phoneticPr fontId="18" type="noConversion"/>
  </si>
  <si>
    <t>foreach(IMonster im in m.GetAllMonster(mouse))if(im.Owner.IsLeft==p.IsLeft)im.AddHp(s.Cure);</t>
    <phoneticPr fontId="18" type="noConversion"/>
  </si>
  <si>
    <t>破坏所有敌方单位的武器，{4:0.0}%几率抽取额外1张卡牌</t>
    <phoneticPr fontId="18" type="noConversion"/>
  </si>
  <si>
    <t>foreach(IMonster im in m.GetRangeMonster(p.IsLeft,s.Target,s.Shape,s.Range,mouse))im.AddBuff(56000011,lv,s.Time);</t>
    <phoneticPr fontId="18" type="noConversion"/>
  </si>
  <si>
    <t>使2.5卡片距离内敌方单位致盲{2:0.0}回合</t>
    <phoneticPr fontId="18" type="noConversion"/>
  </si>
  <si>
    <t>对敌方单体造成{0}点魔法伤害，抽一张牌</t>
    <phoneticPr fontId="18" type="noConversion"/>
  </si>
  <si>
    <t>NFR</t>
    <phoneticPr fontId="18" type="noConversion"/>
  </si>
  <si>
    <t>foreach(IMonster im in m.GetRangeMonster(p.IsLeft,s.Target,s.Shape,s.Range,mouse)){im.AddWeapon(52000103,lv);}</t>
    <phoneticPr fontId="18" type="noConversion"/>
  </si>
  <si>
    <t>为1.5范围内友军装备北极星</t>
    <phoneticPr fontId="18" type="noConversion"/>
  </si>
  <si>
    <t>if(MathTool.GetRandom(100)&lt;s.Rate&amp;&amp;!t.ResistBuffType(1))t.SuddenDeath();</t>
    <phoneticPr fontId="18" type="noConversion"/>
  </si>
  <si>
    <t>{4:0.0}%几率直接杀死敌方单体</t>
    <phoneticPr fontId="18" type="noConversion"/>
  </si>
  <si>
    <t>对敌方单体造成{0}点魔法伤害，并有{4:0.0}%几率一击必杀</t>
    <phoneticPr fontId="18" type="noConversion"/>
  </si>
  <si>
    <t>对2.5卡片距离内敌方单位造成{0}点魔法伤害</t>
    <phoneticPr fontId="18" type="noConversion"/>
  </si>
  <si>
    <t>对敌我所有防御单位造成{0}点魔法伤害</t>
    <phoneticPr fontId="18" type="noConversion"/>
  </si>
  <si>
    <t>对敌我所有6星以下单位造成{0}点魔法伤害</t>
    <phoneticPr fontId="18" type="noConversion"/>
  </si>
  <si>
    <t>图腾</t>
    <phoneticPr fontId="18" type="noConversion"/>
  </si>
  <si>
    <t>在指定位置召唤一个图腾</t>
    <phoneticPr fontId="18" type="noConversion"/>
  </si>
  <si>
    <t>DNS</t>
    <phoneticPr fontId="18" type="noConversion"/>
  </si>
  <si>
    <t>p.AddMonster(51013004,lv,mouse);</t>
    <phoneticPr fontId="18" type="noConversion"/>
  </si>
  <si>
    <t>GetDescript</t>
    <phoneticPr fontId="18" type="noConversion"/>
  </si>
  <si>
    <t>对1.5卡片距离内敌方单位造成{0}点魔法伤害，30%伤害抖动</t>
    <phoneticPr fontId="18" type="noConversion"/>
  </si>
  <si>
    <t>使一行敌方单位恐惧{2:0.0}回合</t>
    <phoneticPr fontId="18" type="noConversion"/>
  </si>
  <si>
    <t>使一行敌方单位造成{0}点魔法伤害，25%伤害抖动</t>
    <phoneticPr fontId="18" type="noConversion"/>
  </si>
  <si>
    <t>对敌方单体造成{0}点魔法伤害，并有{4:0.0}%几率灼伤目标{2:0.0}回合</t>
    <phoneticPr fontId="18" type="noConversion"/>
  </si>
  <si>
    <t>对敌方单体造成{0}点魔法伤害，并有{4:0.0}%几率麻痹目标{2:0.0}回合</t>
    <phoneticPr fontId="18" type="noConversion"/>
  </si>
  <si>
    <t>t.AddBuff(56000202,lv,s.Time);t.AddHp(s.Cure);</t>
    <phoneticPr fontId="18" type="noConversion"/>
  </si>
  <si>
    <t>对1.5卡片距离内敌我生命未满单位造成{0}点魔法伤害</t>
    <phoneticPr fontId="18" type="noConversion"/>
  </si>
  <si>
    <t>对1.2卡片距离内敌方单位造成{0}点魔法伤害，并冰冻目标{2:0.0}回合</t>
    <phoneticPr fontId="18" type="noConversion"/>
  </si>
  <si>
    <t>对敌方单体造成{0}点魔法伤害，伤害抖动15%</t>
    <phoneticPr fontId="18" type="noConversion"/>
  </si>
  <si>
    <t>对敌方单体造成{0}点魔法伤害</t>
  </si>
  <si>
    <t>NER</t>
    <phoneticPr fontId="18" type="noConversion"/>
  </si>
  <si>
    <t>对2卡片距离内敌方单位造成{0}点魔法伤害</t>
    <phoneticPr fontId="18" type="noConversion"/>
  </si>
  <si>
    <t>t.AddHp(s.Cure);p.ExchangeMonster(t,lv);</t>
    <phoneticPr fontId="18" type="noConversion"/>
  </si>
  <si>
    <t>回复1.5卡片距离内我方单位{1}点生命，抽一张牌</t>
    <phoneticPr fontId="18" type="noConversion"/>
  </si>
  <si>
    <t>UFS</t>
    <phoneticPr fontId="18" type="noConversion"/>
  </si>
  <si>
    <t>将我方单位变换为随机怪物，并回复{1}点生命</t>
    <phoneticPr fontId="18" type="noConversion"/>
  </si>
  <si>
    <t>抽取1张卡片,{4:0.0}%几率抽取额外1张卡牌</t>
    <phoneticPr fontId="18" type="noConversion"/>
  </si>
  <si>
    <t>下一张使用的怪物卡消耗为0,{4:0.0}%几率抽取额外1张卡牌</t>
    <phoneticPr fontId="18" type="noConversion"/>
  </si>
  <si>
    <t>盾牌格挡</t>
    <phoneticPr fontId="18" type="noConversion"/>
  </si>
  <si>
    <t>NFR</t>
    <phoneticPr fontId="18" type="noConversion"/>
  </si>
  <si>
    <t>为1.2范围内友军装备铁盾</t>
    <phoneticPr fontId="18" type="noConversion"/>
  </si>
  <si>
    <t>盾牌猛击</t>
    <phoneticPr fontId="18" type="noConversion"/>
  </si>
  <si>
    <t>Shield Slam</t>
    <phoneticPr fontId="18" type="noConversion"/>
  </si>
  <si>
    <t>Shield Block</t>
    <phoneticPr fontId="18" type="noConversion"/>
  </si>
  <si>
    <t>foreach(IMonster im in m.GetRangeMonster(p.IsLeft,s.Target,s.Shape,s.Range,mouse))im.AddWeapon(52100001,lv);</t>
    <phoneticPr fontId="18" type="noConversion"/>
  </si>
  <si>
    <t>bandattack</t>
    <phoneticPr fontId="18" type="noConversion"/>
  </si>
  <si>
    <t>NER</t>
    <phoneticPr fontId="18" type="noConversion"/>
  </si>
  <si>
    <t>对1.2卡片距离内敌方单位造成我方铁盾数x{0}点魔法伤害</t>
    <phoneticPr fontId="18" type="noConversion"/>
  </si>
  <si>
    <t>p.AddMonster(MathTool.GetRandom(51000001,51000300),lv,m.GetRandomPoint());</t>
    <phoneticPr fontId="18" type="noConversion"/>
  </si>
  <si>
    <t>在随机位置召唤一个随机怪物</t>
    <phoneticPr fontId="18" type="noConversion"/>
  </si>
  <si>
    <t>召唤</t>
    <phoneticPr fontId="18" type="noConversion"/>
  </si>
  <si>
    <t>NFO</t>
    <phoneticPr fontId="18" type="noConversion"/>
  </si>
  <si>
    <t>NAR</t>
    <phoneticPr fontId="18" type="noConversion"/>
  </si>
  <si>
    <t>降低1.5卡片范围内所有单位{3:0}%生命上限</t>
    <phoneticPr fontId="18" type="noConversion"/>
  </si>
  <si>
    <t>foreach(IMonster im in m.GetRangeMonster(p.IsLeft,s.Target,s.Shape,s.Range,mouse))im.AddMaxHp(-im.MaxHp*s.Help/100);</t>
    <phoneticPr fontId="18" type="noConversion"/>
  </si>
  <si>
    <t>对2卡片距离内敌方单位造成{0}点魔法伤害</t>
    <phoneticPr fontId="18" type="noConversion"/>
  </si>
  <si>
    <t>先祖知识</t>
    <phoneticPr fontId="18" type="noConversion"/>
  </si>
  <si>
    <t>Ancestral Knowledge</t>
    <phoneticPr fontId="18" type="noConversion"/>
  </si>
  <si>
    <t>NFO</t>
    <phoneticPr fontId="18" type="noConversion"/>
  </si>
  <si>
    <t>属性，手牌</t>
  </si>
  <si>
    <t>回复召唤师{3:0.0}点LP，并抽两张牌</t>
    <phoneticPr fontId="18" type="noConversion"/>
  </si>
  <si>
    <t>electballred</t>
    <phoneticPr fontId="18" type="noConversion"/>
  </si>
  <si>
    <t>NEC</t>
    <phoneticPr fontId="18" type="noConversion"/>
  </si>
  <si>
    <t>NEC</t>
    <phoneticPr fontId="18" type="noConversion"/>
  </si>
  <si>
    <t>NEC</t>
    <phoneticPr fontId="18" type="noConversion"/>
  </si>
  <si>
    <t>NEW</t>
    <phoneticPr fontId="18" type="noConversion"/>
  </si>
  <si>
    <t>将当前行单位传送到随机相邻行，使用后{4:0.0}%返回手牌</t>
    <phoneticPr fontId="18" type="noConversion"/>
  </si>
  <si>
    <t>NEW</t>
    <phoneticPr fontId="18" type="noConversion"/>
  </si>
  <si>
    <t>NEW</t>
    <phoneticPr fontId="18" type="noConversion"/>
  </si>
  <si>
    <t>UES</t>
    <phoneticPr fontId="18" type="noConversion"/>
  </si>
  <si>
    <t>UES</t>
    <phoneticPr fontId="18" type="noConversion"/>
  </si>
  <si>
    <t>对敌方单体造成{0}点魔法伤害，并使其沉默</t>
    <phoneticPr fontId="18" type="noConversion"/>
  </si>
  <si>
    <t>群体驱散</t>
    <phoneticPr fontId="18" type="noConversion"/>
  </si>
  <si>
    <t>Mass Dispel</t>
    <phoneticPr fontId="18" type="noConversion"/>
  </si>
  <si>
    <t>foreach(IMonster im in m.GetRangeMonster(p.IsLeft,s.Target,s.Shape,s.Range,mouse)){im.Spd.Source-=s.Help;}</t>
    <phoneticPr fontId="18" type="noConversion"/>
  </si>
  <si>
    <t>NAR</t>
    <phoneticPr fontId="18" type="noConversion"/>
  </si>
  <si>
    <t>p.CopyRandomNCard(2,s.Id);if(MathTool.GetRandom(100)&lt;s.Rate) p.AddMp(4);</t>
    <phoneticPr fontId="18" type="noConversion"/>
  </si>
  <si>
    <t>foreach(IMonster im in m.GetRangeMonster(p.IsLeft,s.Target,s.Shape,s.Range,mouse)){im.Silent();}if(MathTool.GetRandom(100)&lt;s.Rate) p.AddMp(3);</t>
    <phoneticPr fontId="18" type="noConversion"/>
  </si>
  <si>
    <t>随机拷贝手上2张卡片，并有{4:0.0}%几率不消耗MP</t>
    <phoneticPr fontId="18" type="noConversion"/>
  </si>
  <si>
    <t>沉默范围内的目标，并有{4:0.0}%几率不消耗MP</t>
    <phoneticPr fontId="18" type="noConversion"/>
  </si>
  <si>
    <t>t.Atk.Source*=(1-s.Help/100);t.AddMaxHp(-s.Help/100*t.MaxHp.Source);t.Silent();</t>
    <phoneticPr fontId="18" type="noConversion"/>
  </si>
  <si>
    <t>沉默目标，并降低敌方单体{3:0.0}%攻击和最大生命</t>
    <phoneticPr fontId="18" type="noConversion"/>
  </si>
  <si>
    <t>silent</t>
    <phoneticPr fontId="18" type="noConversion"/>
  </si>
  <si>
    <t>p.AddSpellRowMissile(s,5,mouse,"firewall");</t>
    <phoneticPr fontId="18" type="noConversion"/>
  </si>
  <si>
    <t>亡灵转化</t>
    <phoneticPr fontId="18" type="noConversion"/>
  </si>
  <si>
    <t>Vortex Transform</t>
    <phoneticPr fontId="18" type="noConversion"/>
  </si>
  <si>
    <t>m.ReviveUnit(p,mouse,s.Cure);</t>
    <phoneticPr fontId="18" type="noConversion"/>
  </si>
  <si>
    <t>TFS</t>
    <phoneticPr fontId="18" type="noConversion"/>
  </si>
  <si>
    <t>把己方坟墓转化为2张亡灵卡加入手牌</t>
    <phoneticPr fontId="18" type="noConversion"/>
  </si>
  <si>
    <t>手牌</t>
    <phoneticPr fontId="18" type="noConversion"/>
  </si>
  <si>
    <t>m.RemoveTomb(mouse);foreach(IMonster im in m.GetRangeMonster(p.IsLeft,s.Target,s.Shape,s.Range,mouse))im.AddHp(s.Cure);</t>
    <phoneticPr fontId="18" type="noConversion"/>
  </si>
  <si>
    <t>stun</t>
    <phoneticPr fontId="18" type="noConversion"/>
  </si>
  <si>
    <t>状态，基本</t>
  </si>
  <si>
    <t>状态</t>
  </si>
  <si>
    <t>状态，治疗</t>
  </si>
  <si>
    <t>手牌，基本</t>
  </si>
  <si>
    <t>属性，基本</t>
  </si>
  <si>
    <t>群体，控制</t>
  </si>
  <si>
    <t>地形，基本</t>
  </si>
  <si>
    <t>治疗</t>
  </si>
  <si>
    <t>状态，治疗，基本</t>
  </si>
  <si>
    <t>治疗，状态</t>
  </si>
  <si>
    <t>直伤，基本</t>
  </si>
  <si>
    <t>直伤，状态</t>
  </si>
  <si>
    <t>直伤</t>
  </si>
  <si>
    <t>直伤，手牌</t>
  </si>
  <si>
    <t>群体，直伤</t>
  </si>
  <si>
    <t>群体，直伤，状态</t>
  </si>
  <si>
    <t>状态，基本</t>
    <phoneticPr fontId="18" type="noConversion"/>
  </si>
  <si>
    <t>状态，群体</t>
    <phoneticPr fontId="18" type="noConversion"/>
  </si>
  <si>
    <t>状态，群体</t>
    <phoneticPr fontId="18" type="noConversion"/>
  </si>
  <si>
    <t>直伤</t>
    <phoneticPr fontId="18" type="noConversion"/>
  </si>
  <si>
    <t>状态，范围</t>
    <phoneticPr fontId="18" type="noConversion"/>
  </si>
  <si>
    <t>属性，手牌</t>
    <phoneticPr fontId="18" type="noConversion"/>
  </si>
  <si>
    <t>状态，范围</t>
    <phoneticPr fontId="18" type="noConversion"/>
  </si>
  <si>
    <t>治疗，范围</t>
    <phoneticPr fontId="18" type="noConversion"/>
  </si>
  <si>
    <t>状态，范围</t>
    <phoneticPr fontId="18" type="noConversion"/>
  </si>
  <si>
    <t>治疗，范围</t>
    <phoneticPr fontId="18" type="noConversion"/>
  </si>
  <si>
    <t>治疗，范围</t>
    <phoneticPr fontId="18" type="noConversion"/>
  </si>
  <si>
    <t>手牌，状态</t>
    <phoneticPr fontId="18" type="noConversion"/>
  </si>
  <si>
    <t>状态，范围</t>
    <phoneticPr fontId="18" type="noConversion"/>
  </si>
  <si>
    <t>状态，范围</t>
    <phoneticPr fontId="18" type="noConversion"/>
  </si>
  <si>
    <t>p.AddMp(s.Help);p.AddLp(s.Help);p.GetNextNCard(null,1);</t>
    <phoneticPr fontId="18" type="noConversion"/>
  </si>
  <si>
    <t>p.AddSpike(57000006);if(MathTool.GetRandom(100)&lt;s.Rate) p.GetNextNCard(null,1);</t>
    <phoneticPr fontId="18" type="noConversion"/>
  </si>
  <si>
    <t>p.AddLp(s.Help);p.GetNextNCard(null,2);</t>
    <phoneticPr fontId="18" type="noConversion"/>
  </si>
  <si>
    <t>foreach(IMonster im in m.GetRangeMonster(p.IsLeft,s.Target,s.Shape,s.Range,mouse))im.AddHp(s.Cure);p.GetNextNCard(null,1);</t>
    <phoneticPr fontId="18" type="noConversion"/>
  </si>
  <si>
    <t>foreach(IMonster im in m.GetAllMonster(mouse))if(im.Owner.IsLeft!=p.IsLeft)im.BreakWeapon();if(MathTool.GetRandom(100)&lt;s.Rate) p.GetNextNCard(null,1);</t>
    <phoneticPr fontId="18" type="noConversion"/>
  </si>
  <si>
    <t>p.GetNextNCard(null,1);if(MathTool.GetRandom(100)&lt;s.Rate) p.GetNextNCard(null,1);</t>
    <phoneticPr fontId="18" type="noConversion"/>
  </si>
  <si>
    <t>p.GetNextNCard(null,1);if(MathTool.GetRandom(100)&lt;s.Rate) p.AddCard(null,s.Id, s.Level);</t>
    <phoneticPr fontId="18" type="noConversion"/>
  </si>
  <si>
    <t>p.AddCard(null,t.CardId, t.Level+(int)s.Help);</t>
    <phoneticPr fontId="18" type="noConversion"/>
  </si>
  <si>
    <t>m.SetRowUnitPosition(mouse.Y,p.IsLeft,"siden");if(MathTool.GetRandom(100)&lt;s.Rate) p.AddCard(null,s.Id, s.Level);</t>
    <phoneticPr fontId="18" type="noConversion"/>
  </si>
  <si>
    <t>t.ClearDebuff();if(MathTool.GetRandom(100)&lt;s.Rate) p.AddCard(null,s.Id, s.Level);</t>
    <phoneticPr fontId="18" type="noConversion"/>
  </si>
  <si>
    <t>int[] buffs=new int[]{56000011,56000014,56000012};            NarlonLib.Math.RandomSequence rs=new RandomSequence(buffs.Length);for (int i=0; i&lt;1; i++)
{t.AddBuff(buffs[rs.NextNumber()],lv,s.Time);}p.AddCard(null,s.Id, s.Level);</t>
    <phoneticPr fontId="18" type="noConversion"/>
  </si>
  <si>
    <t>if(MathTool.GetRandom(100)&lt;s.Rate) p.GetNextNCard(null,1);</t>
    <phoneticPr fontId="18" type="noConversion"/>
  </si>
  <si>
    <t>m.RemoveTomb(mouse);p.AddRandomCardRace(null,10,s.Level);p.AddRandomCardRace(null,10,s.Level);</t>
    <phoneticPr fontId="18" type="noConversion"/>
  </si>
  <si>
    <t>t.OnMagicDamage(null, s.Damage,s.Attr);</t>
  </si>
  <si>
    <t>t.OnMagicDamage(null, s.Damage,s.Attr);t.AddBuff(56000007,lv,s.Time);</t>
  </si>
  <si>
    <t>t.OnMagicDamage(null, s.Damage,s.Attr);if(MathTool.GetRandom(100)&lt;s.Rate)t.AddBuff(56000010,lv,s.Time);</t>
  </si>
  <si>
    <t>t.OnMagicDamage(null, s.Damage,s.Attr);if(MathTool.GetRandom(100)&lt;s.Rate)t.AddBuff(56000009,lv,s.Time);</t>
  </si>
  <si>
    <t>m.RemoveTomb(mouse);foreach(IMonster im in m.GetRangeMonster(p.IsLeft,s.Target,s.Shape,s.Range,mouse))im.OnMagicDamage(null, s.Damage,s.Attr);</t>
  </si>
  <si>
    <t>foreach(IMonster im in m.GetRangeMonster(p.IsLeft,s.Target,s.Shape,s.Range,mouse))im.OnMagicDamage(null, s.Damage*MathTool.GetRandom(70,130)/100,s.Attr);</t>
  </si>
  <si>
    <t>foreach(IMonster im in m.GetAllMonster(mouse).FilterStar(1,5))im.OnMagicDamage(null, s.Damage,s.Attr);</t>
  </si>
  <si>
    <t>foreach(IMonster im in m.GetRangeMonster(p.IsLeft,s.Target,s.Shape,s.Range,mouse))im.OnMagicDamage(null, s.Damage,s.Attr);</t>
  </si>
  <si>
    <t>foreach(IMonster im in m.GetRangeMonster(p.IsLeft,s.Target,s.Shape,s.Range,mouse))if(im.HpRate&lt;1)im.OnMagicDamage(null, s.Damage,s.Attr);</t>
  </si>
  <si>
    <t>foreach(IMonster im in m.GetAllMonster(mouse).FilterType(0))if(im.IsDefence)im.OnMagicDamage(null, s.Damage,s.Attr);</t>
  </si>
  <si>
    <t>foreach(IMonster im in m.GetRangeMonster(p.IsLeft,s.Target,s.Shape,s.Range,mouse)){im.OnMagicDamage(null, s.Damage,s.Attr);im.AddBuff(56000009,lv,s.Time);}</t>
  </si>
  <si>
    <t>int scount=0;foreach(IMonster im in m.GetAllMonster(mouse))if(im.IsLeft==p.IsLeft&amp;&amp;im.WeaponId==52100001)scount++;foreach(IMonster im in m.GetRangeMonster(p.IsLeft,s.Target,s.Shape,s.Range,mouse))im.OnMagicDamage(null, s.Damage*scount,s.Attr);</t>
  </si>
  <si>
    <t>t.OnMagicDamage(null, s.Damage*MathTool.GetRandom(85,115)/100,s.Attr);</t>
  </si>
  <si>
    <t>foreach(IMonster im in m.GetAllMonster(mouse).FilterType(0))im.OnMagicDamage(null, s.Damage,s.Attr);</t>
  </si>
  <si>
    <t>t.OnMagicDamage(null, s.Damage,s.Attr);t.Silent();</t>
  </si>
  <si>
    <t>foreach(IMonster im in m.GetRangeMonster(p.IsLeft,s.Target,s.Shape,s.Range,mouse))im.OnMagicDamage(null, s.Damage*MathTool.GetRandom(75,125)/100,s.Attr);</t>
  </si>
  <si>
    <t>foreach(IMonster im in m.GetAllMonster(mouse).FilterStar(1,2))im.OnMagicDamage(null, s.Damage,s.Attr);</t>
  </si>
  <si>
    <t>t.OnMagicDamage(null, s.Damage,s.Attr);if(MathTool.GetRandom(100)&lt;s.Rate)t.AddBuff(56000002,lv,s.Time);</t>
  </si>
  <si>
    <t>t.OnMagicDamage(null, s.Damage,s.Attr);p.AddCard(null,s.Id, s.Level);</t>
  </si>
  <si>
    <t>t.OnMagicDamage(null, s.Damage,s.Attr);if(MathTool.GetRandom(100)&lt;s.Rate&amp;&amp;!t.ResistBuffType(1))t.SuddenDeath();</t>
  </si>
  <si>
    <t>t.OnMagicDamage(null, s.Damage,s.Attr);p.GetNextNCard(null,1);</t>
  </si>
  <si>
    <t>t.OnMagicDamage(null, t.IsHero?s.Damage*2:s.Damage,0);</t>
    <phoneticPr fontId="18" type="noConversion"/>
  </si>
  <si>
    <t>t.OnMagicDamage(null,s.Damage,0);</t>
    <phoneticPr fontId="18" type="noConversion"/>
  </si>
  <si>
    <t>if(MathTool.GetRandom(100)&lt;s.Rate)t.OnMagicDamage(null, s.Damage,0);</t>
  </si>
  <si>
    <t>t.OnMagicDamage(null, s.Damage,0);</t>
  </si>
  <si>
    <t>foreach(IMonster im in m.GetRangeMonster(p.IsLeft,s.Target,s.Shape,s.Range,mouse))im.OnMagicDamage(null, s.Damage,3);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</si>
</sst>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3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sz val="9"/>
      <color rgb="FFFF0000"/>
      <name val="Courier New"/>
      <family val="3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1"/>
      <color rgb="FF000000"/>
      <name val="Consolas"/>
      <family val="3"/>
    </font>
    <font>
      <sz val="1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9"/>
      <color rgb="FFFF0000"/>
      <name val="宋体"/>
      <family val="3"/>
      <charset val="134"/>
    </font>
  </fonts>
  <fills count="4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59999389629810485"/>
        <bgColor theme="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-0.249977111117893"/>
        <bgColor theme="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6" tint="-0.499984740745262"/>
        <bgColor theme="4"/>
      </patternFill>
    </fill>
    <fill>
      <patternFill patternType="solid">
        <fgColor theme="4"/>
        <bgColor theme="4"/>
      </patternFill>
    </fill>
    <fill>
      <patternFill patternType="solid">
        <fgColor theme="4" tint="0.39997558519241921"/>
        <bgColor theme="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theme="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3">
    <xf numFmtId="0" fontId="0" fillId="0" borderId="0" xfId="0">
      <alignment vertical="center"/>
    </xf>
    <xf numFmtId="0" fontId="0" fillId="0" borderId="11" xfId="0" applyFont="1" applyBorder="1">
      <alignment vertical="center"/>
    </xf>
    <xf numFmtId="0" fontId="0" fillId="0" borderId="0" xfId="0" applyFont="1" applyBorder="1">
      <alignment vertical="center"/>
    </xf>
    <xf numFmtId="0" fontId="19" fillId="34" borderId="10" xfId="0" applyFont="1" applyFill="1" applyBorder="1">
      <alignment vertical="center"/>
    </xf>
    <xf numFmtId="0" fontId="19" fillId="34" borderId="11" xfId="0" applyFont="1" applyFill="1" applyBorder="1">
      <alignment vertical="center"/>
    </xf>
    <xf numFmtId="0" fontId="19" fillId="34" borderId="12" xfId="0" applyFont="1" applyFill="1" applyBorder="1">
      <alignment vertical="center"/>
    </xf>
    <xf numFmtId="0" fontId="0" fillId="0" borderId="0" xfId="0" applyBorder="1">
      <alignment vertical="center"/>
    </xf>
    <xf numFmtId="0" fontId="0" fillId="0" borderId="11" xfId="0" applyBorder="1">
      <alignment vertical="center"/>
    </xf>
    <xf numFmtId="0" fontId="0" fillId="34" borderId="11" xfId="0" applyFont="1" applyFill="1" applyBorder="1">
      <alignment vertical="center"/>
    </xf>
    <xf numFmtId="0" fontId="0" fillId="34" borderId="11" xfId="0" applyFill="1" applyBorder="1">
      <alignment vertical="center"/>
    </xf>
    <xf numFmtId="0" fontId="19" fillId="35" borderId="11" xfId="0" applyFont="1" applyFill="1" applyBorder="1">
      <alignment vertical="center"/>
    </xf>
    <xf numFmtId="0" fontId="23" fillId="36" borderId="11" xfId="0" applyFont="1" applyFill="1" applyBorder="1" applyAlignment="1">
      <alignment vertical="center" wrapText="1"/>
    </xf>
    <xf numFmtId="0" fontId="24" fillId="33" borderId="10" xfId="0" applyFont="1" applyFill="1" applyBorder="1" applyAlignment="1">
      <alignment vertical="center" textRotation="255"/>
    </xf>
    <xf numFmtId="0" fontId="24" fillId="33" borderId="11" xfId="0" applyFont="1" applyFill="1" applyBorder="1" applyAlignment="1">
      <alignment vertical="center" textRotation="255"/>
    </xf>
    <xf numFmtId="0" fontId="24" fillId="33" borderId="12" xfId="0" applyFont="1" applyFill="1" applyBorder="1" applyAlignment="1">
      <alignment vertical="center" textRotation="255"/>
    </xf>
    <xf numFmtId="0" fontId="25" fillId="0" borderId="11" xfId="0" applyFont="1" applyBorder="1">
      <alignment vertical="center"/>
    </xf>
    <xf numFmtId="0" fontId="24" fillId="37" borderId="11" xfId="0" applyFont="1" applyFill="1" applyBorder="1" applyAlignment="1">
      <alignment vertical="center" textRotation="255"/>
    </xf>
    <xf numFmtId="0" fontId="26" fillId="38" borderId="11" xfId="0" applyFont="1" applyFill="1" applyBorder="1" applyAlignment="1">
      <alignment vertical="center" textRotation="255"/>
    </xf>
    <xf numFmtId="0" fontId="19" fillId="38" borderId="11" xfId="0" applyFont="1" applyFill="1" applyBorder="1">
      <alignment vertical="center"/>
    </xf>
    <xf numFmtId="0" fontId="0" fillId="39" borderId="0" xfId="0" applyFill="1" applyBorder="1">
      <alignment vertical="center"/>
    </xf>
    <xf numFmtId="0" fontId="27" fillId="40" borderId="0" xfId="0" applyFont="1" applyFill="1" applyBorder="1">
      <alignment vertical="center"/>
    </xf>
    <xf numFmtId="0" fontId="0" fillId="0" borderId="11" xfId="0" applyFill="1" applyBorder="1">
      <alignment vertical="center"/>
    </xf>
    <xf numFmtId="0" fontId="25" fillId="34" borderId="11" xfId="0" applyFont="1" applyFill="1" applyBorder="1">
      <alignment vertical="center"/>
    </xf>
    <xf numFmtId="0" fontId="24" fillId="42" borderId="12" xfId="0" applyFont="1" applyFill="1" applyBorder="1" applyAlignment="1">
      <alignment vertical="center" textRotation="255"/>
    </xf>
    <xf numFmtId="0" fontId="19" fillId="35" borderId="12" xfId="0" applyFont="1" applyFill="1" applyBorder="1">
      <alignment vertical="center"/>
    </xf>
    <xf numFmtId="0" fontId="25" fillId="0" borderId="0" xfId="0" applyFont="1" applyBorder="1">
      <alignment vertical="center"/>
    </xf>
    <xf numFmtId="0" fontId="25" fillId="41" borderId="0" xfId="0" applyFont="1" applyFill="1">
      <alignment vertical="center"/>
    </xf>
    <xf numFmtId="0" fontId="25" fillId="0" borderId="0" xfId="0" applyNumberFormat="1" applyFont="1" applyBorder="1">
      <alignment vertical="center"/>
    </xf>
    <xf numFmtId="0" fontId="24" fillId="42" borderId="0" xfId="0" applyFont="1" applyFill="1" applyBorder="1" applyAlignment="1">
      <alignment vertical="center" textRotation="255"/>
    </xf>
    <xf numFmtId="0" fontId="19" fillId="35" borderId="0" xfId="0" applyFont="1" applyFill="1" applyBorder="1">
      <alignment vertical="center"/>
    </xf>
    <xf numFmtId="0" fontId="29" fillId="0" borderId="0" xfId="0" applyFont="1">
      <alignment vertical="center"/>
    </xf>
    <xf numFmtId="0" fontId="30" fillId="0" borderId="11" xfId="0" applyFont="1" applyFill="1" applyBorder="1" applyAlignment="1">
      <alignment vertical="center" wrapText="1"/>
    </xf>
    <xf numFmtId="0" fontId="24" fillId="42" borderId="13" xfId="0" applyFont="1" applyFill="1" applyBorder="1" applyAlignment="1">
      <alignment vertical="center" textRotation="255"/>
    </xf>
    <xf numFmtId="0" fontId="19" fillId="35" borderId="13" xfId="0" applyFont="1" applyFill="1" applyBorder="1">
      <alignment vertical="center"/>
    </xf>
    <xf numFmtId="0" fontId="31" fillId="0" borderId="0" xfId="0" applyFont="1" applyBorder="1">
      <alignment vertical="center"/>
    </xf>
    <xf numFmtId="0" fontId="24" fillId="42" borderId="11" xfId="0" applyFont="1" applyFill="1" applyBorder="1" applyAlignment="1">
      <alignment vertical="center" textRotation="255"/>
    </xf>
    <xf numFmtId="0" fontId="13" fillId="41" borderId="0" xfId="0" applyFont="1" applyFill="1" applyBorder="1">
      <alignment vertical="center"/>
    </xf>
    <xf numFmtId="0" fontId="13" fillId="37" borderId="0" xfId="0" applyFont="1" applyFill="1" applyBorder="1">
      <alignment vertical="center"/>
    </xf>
    <xf numFmtId="0" fontId="0" fillId="0" borderId="11" xfId="0" applyNumberFormat="1" applyFont="1" applyBorder="1">
      <alignment vertical="center"/>
    </xf>
    <xf numFmtId="0" fontId="23" fillId="43" borderId="11" xfId="0" applyFont="1" applyFill="1" applyBorder="1" applyAlignment="1">
      <alignment vertical="center" wrapText="1"/>
    </xf>
    <xf numFmtId="0" fontId="24" fillId="44" borderId="11" xfId="0" applyFont="1" applyFill="1" applyBorder="1" applyAlignment="1">
      <alignment vertical="center" textRotation="255"/>
    </xf>
    <xf numFmtId="0" fontId="19" fillId="45" borderId="11" xfId="0" applyFont="1" applyFill="1" applyBorder="1">
      <alignment vertical="center"/>
    </xf>
    <xf numFmtId="0" fontId="13" fillId="46" borderId="0" xfId="0" applyFont="1" applyFill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4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宋体"/>
        <scheme val="minor"/>
      </font>
      <fill>
        <patternFill patternType="solid">
          <fgColor indexed="64"/>
          <bgColor rgb="FFFFFF00"/>
        </patternFill>
      </fill>
      <alignment horizontal="general" vertical="center" textRotation="0" wrapText="1" relative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0000"/>
        <name val="Courier New"/>
        <scheme val="none"/>
      </font>
      <fill>
        <patternFill patternType="solid">
          <fgColor indexed="64"/>
          <bgColor rgb="FFFFFF00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alignment horizontal="justify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宋体"/>
        <scheme val="minor"/>
      </font>
      <fill>
        <patternFill patternType="solid">
          <fgColor indexed="64"/>
          <bgColor rgb="FFFFFF00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0000"/>
        <name val="Courier New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rgb="FF000000"/>
        <name val="Courier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宋体"/>
        <scheme val="minor"/>
      </font>
      <fill>
        <patternFill patternType="solid">
          <fgColor indexed="64"/>
          <bgColor rgb="FFFFFF00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0000"/>
        <name val="Courier New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ill>
        <patternFill>
          <bgColor rgb="FFFF0000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'~类型统计'!$B$1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'~类型统计'!$A$2:$A$12</c:f>
              <c:strCache>
                <c:ptCount val="11"/>
                <c:pt idx="0">
                  <c:v>单伤</c:v>
                </c:pt>
                <c:pt idx="1">
                  <c:v>群伤</c:v>
                </c:pt>
                <c:pt idx="2">
                  <c:v>单治</c:v>
                </c:pt>
                <c:pt idx="3">
                  <c:v>群治</c:v>
                </c:pt>
                <c:pt idx="4">
                  <c:v>正状</c:v>
                </c:pt>
                <c:pt idx="5">
                  <c:v>负状</c:v>
                </c:pt>
                <c:pt idx="6">
                  <c:v>手牌</c:v>
                </c:pt>
                <c:pt idx="7">
                  <c:v>陷阱</c:v>
                </c:pt>
                <c:pt idx="8">
                  <c:v>地形</c:v>
                </c:pt>
                <c:pt idx="9">
                  <c:v>属性</c:v>
                </c:pt>
                <c:pt idx="10">
                  <c:v>位移</c:v>
                </c:pt>
              </c:strCache>
            </c:strRef>
          </c:cat>
          <c:val>
            <c:numRef>
              <c:f>'~类型统计'!$B$2:$B$12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15</c:v>
                </c:pt>
                <c:pt idx="7">
                  <c:v>6</c:v>
                </c:pt>
                <c:pt idx="8">
                  <c:v>7</c:v>
                </c:pt>
                <c:pt idx="9">
                  <c:v>12</c:v>
                </c:pt>
                <c:pt idx="1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011856"/>
        <c:axId val="47465456"/>
      </c:barChart>
      <c:catAx>
        <c:axId val="205011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465456"/>
        <c:crosses val="autoZero"/>
        <c:auto val="1"/>
        <c:lblAlgn val="ctr"/>
        <c:lblOffset val="100"/>
        <c:noMultiLvlLbl val="0"/>
      </c:catAx>
      <c:valAx>
        <c:axId val="4746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5011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28575</xdr:rowOff>
    </xdr:from>
    <xdr:to>
      <xdr:col>13</xdr:col>
      <xdr:colOff>152400</xdr:colOff>
      <xdr:row>22</xdr:row>
      <xdr:rowOff>90487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表1" displayName="表1" ref="A3:AA115" totalsRowShown="0" headerRowDxfId="124" dataDxfId="123" tableBorderDxfId="122">
  <autoFilter ref="A3:AA115"/>
  <sortState ref="A4:AB113">
    <sortCondition ref="A3:A113"/>
  </sortState>
  <tableColumns count="27">
    <tableColumn id="1" name="Id" dataDxfId="121"/>
    <tableColumn id="2" name="Name" dataDxfId="120"/>
    <tableColumn id="20" name="Ename" dataDxfId="119"/>
    <tableColumn id="21" name="Remark" dataDxfId="118"/>
    <tableColumn id="3" name="Star" dataDxfId="117"/>
    <tableColumn id="4" name="Type" dataDxfId="116"/>
    <tableColumn id="5" name="Attr" dataDxfId="115"/>
    <tableColumn id="8" name="Quality" dataDxfId="114">
      <calculatedColumnFormula>IF(AND(P4&gt;=13,P4&lt;=16),5,IF(AND(P4&gt;=9,P4&lt;=12),4,IF(AND(P4&gt;=5,P4&lt;=8),3,IF(AND(P4&gt;=1,P4&lt;=4),2,IF(AND(P4&gt;=-3,P4&lt;=0),1,IF(AND(P4&gt;=-5,P4&lt;=-4),0,6))))))</calculatedColumnFormula>
    </tableColumn>
    <tableColumn id="7" name="Cost" dataDxfId="113"/>
    <tableColumn id="9" name="Damage" dataDxfId="112"/>
    <tableColumn id="10" name="Cure" dataDxfId="111"/>
    <tableColumn id="11" name="Time" dataDxfId="110"/>
    <tableColumn id="13" name="Help" dataDxfId="109"/>
    <tableColumn id="16" name="Rate" dataDxfId="108"/>
    <tableColumn id="12" name="Modify" dataDxfId="107"/>
    <tableColumn id="27" name="Sum" dataDxfId="106">
      <calculatedColumnFormula>S4-100+O4</calculatedColumnFormula>
    </tableColumn>
    <tableColumn id="6" name="Range" dataDxfId="105"/>
    <tableColumn id="15" name="Target" dataDxfId="104"/>
    <tableColumn id="25" name="Mark" dataDxfId="103"/>
    <tableColumn id="22" name="Effect" dataDxfId="102"/>
    <tableColumn id="24" name="GetDescript" dataDxfId="101"/>
    <tableColumn id="17" name="UnitEffect" dataDxfId="100"/>
    <tableColumn id="28" name="AreaEffect" dataDxfId="99"/>
    <tableColumn id="26" name="JobId" dataDxfId="98"/>
    <tableColumn id="19" name="Icon" dataDxfId="97"/>
    <tableColumn id="14" name="IsSpecial" dataDxfId="96"/>
    <tableColumn id="23" name="IsNew" dataDxfId="95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表1_3" displayName="表1_3" ref="A3:AA11" totalsRowShown="0" headerRowDxfId="70" dataDxfId="69" tableBorderDxfId="68">
  <autoFilter ref="A3:AA11"/>
  <sortState ref="A4:X138">
    <sortCondition ref="A3:A138"/>
  </sortState>
  <tableColumns count="27">
    <tableColumn id="1" name="Id" dataDxfId="67"/>
    <tableColumn id="2" name="Name" dataDxfId="66"/>
    <tableColumn id="20" name="Ename" dataDxfId="65"/>
    <tableColumn id="21" name="Remark" dataDxfId="64"/>
    <tableColumn id="3" name="Star" dataDxfId="63"/>
    <tableColumn id="4" name="Type" dataDxfId="62"/>
    <tableColumn id="5" name="Attr" dataDxfId="61"/>
    <tableColumn id="8" name="Quality" dataDxfId="60">
      <calculatedColumnFormula>IF(AND(P4&gt;=13,P4&lt;=16),5,IF(AND(P4&gt;=9,P4&lt;=12),4,IF(AND(P4&gt;=5,P4&lt;=8),3,IF(AND(P4&gt;=1,P4&lt;=4),2,IF(AND(P4&gt;=-3,P4&lt;=0),1,IF(AND(P4&gt;=-5,P4&lt;=-4),0,6))))))</calculatedColumnFormula>
    </tableColumn>
    <tableColumn id="7" name="Cost" dataDxfId="59"/>
    <tableColumn id="9" name="Damage" dataDxfId="58"/>
    <tableColumn id="10" name="Cure" dataDxfId="57"/>
    <tableColumn id="11" name="Time" dataDxfId="56"/>
    <tableColumn id="13" name="Help" dataDxfId="55"/>
    <tableColumn id="16" name="Rate" dataDxfId="54"/>
    <tableColumn id="12" name="Modify" dataDxfId="53"/>
    <tableColumn id="27" name="Sum" dataDxfId="52">
      <calculatedColumnFormula>S4-100+O4</calculatedColumnFormula>
    </tableColumn>
    <tableColumn id="6" name="Range" dataDxfId="51"/>
    <tableColumn id="15" name="Target" dataDxfId="50"/>
    <tableColumn id="25" name="Mark" dataDxfId="49"/>
    <tableColumn id="22" name="Effect" dataDxfId="48"/>
    <tableColumn id="24" name="GetDescript" dataDxfId="47"/>
    <tableColumn id="17" name="UnitEffect" dataDxfId="46"/>
    <tableColumn id="28" name="AreaEffect" dataDxfId="45"/>
    <tableColumn id="26" name="JobId" dataDxfId="44"/>
    <tableColumn id="19" name="Icon" dataDxfId="43"/>
    <tableColumn id="14" name="IsSpecial" dataDxfId="42"/>
    <tableColumn id="23" name="IsNew" dataDxfId="41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4" name="表1_35" displayName="表1_35" ref="A3:AA9" totalsRowShown="0" headerRowDxfId="28" tableBorderDxfId="27">
  <autoFilter ref="A3:AA9"/>
  <sortState ref="A4:X138">
    <sortCondition ref="A3:A138"/>
  </sortState>
  <tableColumns count="27">
    <tableColumn id="1" name="Id" dataDxfId="26"/>
    <tableColumn id="2" name="Name" dataDxfId="25"/>
    <tableColumn id="20" name="Ename" dataDxfId="24"/>
    <tableColumn id="21" name="Remark" dataDxfId="23"/>
    <tableColumn id="3" name="Star" dataDxfId="22"/>
    <tableColumn id="4" name="Type" dataDxfId="21"/>
    <tableColumn id="5" name="Attr" dataDxfId="20"/>
    <tableColumn id="8" name="Quality" dataDxfId="19">
      <calculatedColumnFormula>IF(AND(P4&gt;=13,P4&lt;=16),5,IF(AND(P4&gt;=9,P4&lt;=12),4,IF(AND(P4&gt;=5,P4&lt;=8),3,IF(AND(P4&gt;=1,P4&lt;=4),2,IF(AND(P4&gt;=-3,P4&lt;=0),1,IF(AND(P4&gt;=-5,P4&lt;=-4),0,6))))))</calculatedColumnFormula>
    </tableColumn>
    <tableColumn id="7" name="Cost" dataDxfId="18"/>
    <tableColumn id="9" name="Damage" dataDxfId="17"/>
    <tableColumn id="10" name="Cure" dataDxfId="16"/>
    <tableColumn id="11" name="Time" dataDxfId="15"/>
    <tableColumn id="13" name="Help" dataDxfId="14"/>
    <tableColumn id="16" name="Rate" dataDxfId="13"/>
    <tableColumn id="12" name="Modify" dataDxfId="12"/>
    <tableColumn id="27" name="Sum" dataDxfId="11">
      <calculatedColumnFormula>S4-100+O4</calculatedColumnFormula>
    </tableColumn>
    <tableColumn id="6" name="Range" dataDxfId="10"/>
    <tableColumn id="15" name="Target" dataDxfId="9"/>
    <tableColumn id="25" name="Mark" dataDxfId="8"/>
    <tableColumn id="22" name="Effect" dataDxfId="7"/>
    <tableColumn id="24" name="GetDescript" dataDxfId="6"/>
    <tableColumn id="17" name="UnitEffect" dataDxfId="5"/>
    <tableColumn id="28" name="AreaEffect" dataDxfId="4"/>
    <tableColumn id="26" name="JobId" dataDxfId="3"/>
    <tableColumn id="19" name="Icon" dataDxfId="2"/>
    <tableColumn id="14" name="IsSpecial" dataDxfId="1"/>
    <tableColumn id="23" name="IsNew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115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L7" sqref="L7"/>
    </sheetView>
  </sheetViews>
  <sheetFormatPr defaultRowHeight="14.4"/>
  <cols>
    <col min="1" max="1" width="9.109375" customWidth="1"/>
    <col min="2" max="3" width="7.88671875" customWidth="1"/>
    <col min="4" max="4" width="10.88671875" customWidth="1"/>
    <col min="5" max="5" width="3.109375" customWidth="1"/>
    <col min="6" max="6" width="3.6640625" customWidth="1"/>
    <col min="7" max="9" width="3.109375" customWidth="1"/>
    <col min="10" max="10" width="3.88671875" customWidth="1"/>
    <col min="11" max="11" width="4" customWidth="1"/>
    <col min="12" max="15" width="3.109375" customWidth="1"/>
    <col min="16" max="16" width="5.21875" customWidth="1"/>
    <col min="17" max="17" width="3.109375" customWidth="1"/>
    <col min="18" max="18" width="5.33203125" customWidth="1"/>
    <col min="19" max="19" width="5.77734375" customWidth="1"/>
    <col min="20" max="20" width="23.44140625" customWidth="1"/>
    <col min="21" max="21" width="24.33203125" customWidth="1"/>
    <col min="22" max="23" width="7.88671875" customWidth="1"/>
    <col min="24" max="24" width="9.109375" customWidth="1"/>
    <col min="25" max="27" width="4" customWidth="1"/>
  </cols>
  <sheetData>
    <row r="1" spans="1:27" ht="65.25" customHeight="1">
      <c r="A1" s="12" t="s">
        <v>187</v>
      </c>
      <c r="B1" s="13" t="s">
        <v>188</v>
      </c>
      <c r="C1" s="13" t="s">
        <v>193</v>
      </c>
      <c r="D1" s="32" t="s">
        <v>405</v>
      </c>
      <c r="E1" s="13" t="s">
        <v>189</v>
      </c>
      <c r="F1" s="13" t="s">
        <v>190</v>
      </c>
      <c r="G1" s="13" t="s">
        <v>191</v>
      </c>
      <c r="H1" s="35" t="s">
        <v>471</v>
      </c>
      <c r="I1" s="13" t="s">
        <v>317</v>
      </c>
      <c r="J1" s="16" t="s">
        <v>323</v>
      </c>
      <c r="K1" s="16" t="s">
        <v>326</v>
      </c>
      <c r="L1" s="16" t="s">
        <v>329</v>
      </c>
      <c r="M1" s="16" t="s">
        <v>344</v>
      </c>
      <c r="N1" s="16" t="s">
        <v>349</v>
      </c>
      <c r="O1" s="17" t="s">
        <v>331</v>
      </c>
      <c r="P1" s="16" t="s">
        <v>473</v>
      </c>
      <c r="Q1" s="13" t="s">
        <v>314</v>
      </c>
      <c r="R1" s="13" t="s">
        <v>313</v>
      </c>
      <c r="S1" s="13" t="s">
        <v>384</v>
      </c>
      <c r="T1" s="13" t="s">
        <v>347</v>
      </c>
      <c r="U1" s="13" t="s">
        <v>303</v>
      </c>
      <c r="V1" s="13" t="s">
        <v>383</v>
      </c>
      <c r="W1" s="13" t="s">
        <v>476</v>
      </c>
      <c r="X1" s="40" t="s">
        <v>505</v>
      </c>
      <c r="Y1" s="14" t="s">
        <v>192</v>
      </c>
      <c r="Z1" s="23" t="s">
        <v>359</v>
      </c>
      <c r="AA1" s="28" t="s">
        <v>362</v>
      </c>
    </row>
    <row r="2" spans="1:27">
      <c r="A2" s="3" t="s">
        <v>178</v>
      </c>
      <c r="B2" s="4" t="s">
        <v>179</v>
      </c>
      <c r="C2" s="4" t="s">
        <v>195</v>
      </c>
      <c r="D2" s="33" t="s">
        <v>195</v>
      </c>
      <c r="E2" s="4" t="s">
        <v>178</v>
      </c>
      <c r="F2" s="4" t="s">
        <v>178</v>
      </c>
      <c r="G2" s="4" t="s">
        <v>178</v>
      </c>
      <c r="H2" s="10" t="s">
        <v>361</v>
      </c>
      <c r="I2" s="4" t="s">
        <v>318</v>
      </c>
      <c r="J2" s="18" t="s">
        <v>324</v>
      </c>
      <c r="K2" s="18" t="s">
        <v>327</v>
      </c>
      <c r="L2" s="18" t="s">
        <v>348</v>
      </c>
      <c r="M2" s="18" t="s">
        <v>348</v>
      </c>
      <c r="N2" s="18" t="s">
        <v>350</v>
      </c>
      <c r="O2" s="18" t="s">
        <v>332</v>
      </c>
      <c r="P2" s="18" t="s">
        <v>474</v>
      </c>
      <c r="Q2" s="4" t="s">
        <v>315</v>
      </c>
      <c r="R2" s="4" t="s">
        <v>179</v>
      </c>
      <c r="S2" s="4" t="s">
        <v>508</v>
      </c>
      <c r="T2" s="4" t="s">
        <v>444</v>
      </c>
      <c r="U2" s="10" t="s">
        <v>179</v>
      </c>
      <c r="V2" s="4" t="s">
        <v>179</v>
      </c>
      <c r="W2" s="4" t="s">
        <v>477</v>
      </c>
      <c r="X2" s="41" t="s">
        <v>506</v>
      </c>
      <c r="Y2" s="5" t="s">
        <v>179</v>
      </c>
      <c r="Z2" s="24" t="s">
        <v>361</v>
      </c>
      <c r="AA2" s="29" t="s">
        <v>318</v>
      </c>
    </row>
    <row r="3" spans="1:27">
      <c r="A3" s="2" t="s">
        <v>180</v>
      </c>
      <c r="B3" s="2" t="s">
        <v>181</v>
      </c>
      <c r="C3" s="6" t="s">
        <v>194</v>
      </c>
      <c r="D3" s="26" t="s">
        <v>406</v>
      </c>
      <c r="E3" s="2" t="s">
        <v>182</v>
      </c>
      <c r="F3" s="2" t="s">
        <v>183</v>
      </c>
      <c r="G3" s="2" t="s">
        <v>184</v>
      </c>
      <c r="H3" s="36" t="s">
        <v>472</v>
      </c>
      <c r="I3" s="2" t="s">
        <v>319</v>
      </c>
      <c r="J3" s="19" t="s">
        <v>325</v>
      </c>
      <c r="K3" s="19" t="s">
        <v>328</v>
      </c>
      <c r="L3" s="19" t="s">
        <v>330</v>
      </c>
      <c r="M3" s="19" t="s">
        <v>345</v>
      </c>
      <c r="N3" s="19" t="s">
        <v>351</v>
      </c>
      <c r="O3" s="20" t="s">
        <v>333</v>
      </c>
      <c r="P3" s="37" t="s">
        <v>475</v>
      </c>
      <c r="Q3" s="6" t="s">
        <v>316</v>
      </c>
      <c r="R3" s="2" t="s">
        <v>481</v>
      </c>
      <c r="S3" s="2" t="s">
        <v>385</v>
      </c>
      <c r="T3" s="6" t="s">
        <v>480</v>
      </c>
      <c r="U3" s="6" t="s">
        <v>628</v>
      </c>
      <c r="V3" s="6" t="s">
        <v>487</v>
      </c>
      <c r="W3" s="6" t="s">
        <v>478</v>
      </c>
      <c r="X3" s="42" t="s">
        <v>507</v>
      </c>
      <c r="Y3" s="2" t="s">
        <v>186</v>
      </c>
      <c r="Z3" s="26" t="s">
        <v>360</v>
      </c>
      <c r="AA3" s="26" t="s">
        <v>363</v>
      </c>
    </row>
    <row r="4" spans="1:27" ht="60">
      <c r="A4">
        <v>53000001</v>
      </c>
      <c r="B4" s="8" t="s">
        <v>0</v>
      </c>
      <c r="C4" s="1" t="s">
        <v>211</v>
      </c>
      <c r="D4" s="25" t="s">
        <v>704</v>
      </c>
      <c r="E4" s="1">
        <v>2</v>
      </c>
      <c r="F4">
        <v>202</v>
      </c>
      <c r="G4" s="1">
        <v>0</v>
      </c>
      <c r="H4" s="1">
        <f t="shared" ref="H4:H35" si="0">IF(AND(P4&gt;=13,P4&lt;=16),5,IF(AND(P4&gt;=9,P4&lt;=12),4,IF(AND(P4&gt;=5,P4&lt;=8),3,IF(AND(P4&gt;=1,P4&lt;=4),2,IF(AND(P4&gt;=-3,P4&lt;=0),1,IF(AND(P4&gt;=-5,P4&lt;=-4),0,6))))))</f>
        <v>0</v>
      </c>
      <c r="I4" s="1">
        <v>2</v>
      </c>
      <c r="J4" s="1">
        <v>0</v>
      </c>
      <c r="K4" s="1">
        <v>0</v>
      </c>
      <c r="L4" s="1">
        <v>0</v>
      </c>
      <c r="M4" s="1">
        <v>0</v>
      </c>
      <c r="N4" s="1">
        <v>30</v>
      </c>
      <c r="O4" s="1">
        <v>0</v>
      </c>
      <c r="P4" s="38">
        <f t="shared" ref="P4:P35" si="1">S4-100+O4</f>
        <v>-5</v>
      </c>
      <c r="Q4" s="1">
        <v>0</v>
      </c>
      <c r="R4" s="1" t="s">
        <v>1</v>
      </c>
      <c r="S4">
        <v>95</v>
      </c>
      <c r="T4" s="11" t="s">
        <v>736</v>
      </c>
      <c r="U4" s="7" t="s">
        <v>645</v>
      </c>
      <c r="V4" s="1" t="s">
        <v>2</v>
      </c>
      <c r="W4" s="1"/>
      <c r="X4" s="1"/>
      <c r="Y4" s="1">
        <v>1</v>
      </c>
      <c r="Z4" s="27">
        <v>0</v>
      </c>
      <c r="AA4" s="25">
        <v>0</v>
      </c>
    </row>
    <row r="5" spans="1:27">
      <c r="A5">
        <v>53000002</v>
      </c>
      <c r="B5" s="8" t="s">
        <v>3</v>
      </c>
      <c r="C5" s="1" t="s">
        <v>212</v>
      </c>
      <c r="D5" s="25" t="s">
        <v>705</v>
      </c>
      <c r="E5" s="1">
        <v>1</v>
      </c>
      <c r="F5">
        <v>202</v>
      </c>
      <c r="G5" s="1">
        <v>0</v>
      </c>
      <c r="H5" s="1">
        <f t="shared" si="0"/>
        <v>0</v>
      </c>
      <c r="I5" s="1">
        <v>1</v>
      </c>
      <c r="J5" s="1">
        <v>0</v>
      </c>
      <c r="K5" s="1">
        <v>0</v>
      </c>
      <c r="L5" s="1">
        <v>0</v>
      </c>
      <c r="M5" s="1">
        <v>3</v>
      </c>
      <c r="N5" s="1">
        <v>0</v>
      </c>
      <c r="O5" s="1">
        <v>16</v>
      </c>
      <c r="P5" s="38">
        <f t="shared" si="1"/>
        <v>-4</v>
      </c>
      <c r="Q5" s="1">
        <v>0</v>
      </c>
      <c r="R5" s="1" t="s">
        <v>1</v>
      </c>
      <c r="S5">
        <v>80</v>
      </c>
      <c r="T5" s="11" t="s">
        <v>402</v>
      </c>
      <c r="U5" s="7" t="s">
        <v>558</v>
      </c>
      <c r="V5" s="1" t="s">
        <v>4</v>
      </c>
      <c r="W5" s="1"/>
      <c r="X5" s="1"/>
      <c r="Y5" s="1">
        <v>2</v>
      </c>
      <c r="Z5" s="27">
        <v>0</v>
      </c>
      <c r="AA5" s="25">
        <v>0</v>
      </c>
    </row>
    <row r="6" spans="1:27" ht="24">
      <c r="A6">
        <v>53000003</v>
      </c>
      <c r="B6" s="8" t="s">
        <v>5</v>
      </c>
      <c r="C6" s="1" t="s">
        <v>213</v>
      </c>
      <c r="D6" s="25" t="s">
        <v>711</v>
      </c>
      <c r="E6" s="1">
        <v>2</v>
      </c>
      <c r="F6">
        <v>200</v>
      </c>
      <c r="G6" s="1">
        <v>0</v>
      </c>
      <c r="H6" s="1">
        <f t="shared" si="0"/>
        <v>0</v>
      </c>
      <c r="I6" s="1">
        <v>2</v>
      </c>
      <c r="J6" s="1">
        <v>100</v>
      </c>
      <c r="K6" s="1">
        <v>0</v>
      </c>
      <c r="L6" s="1">
        <v>0</v>
      </c>
      <c r="M6" s="1">
        <v>0</v>
      </c>
      <c r="N6" s="1">
        <v>0</v>
      </c>
      <c r="O6" s="1">
        <v>-4</v>
      </c>
      <c r="P6" s="38">
        <f t="shared" si="1"/>
        <v>-4</v>
      </c>
      <c r="Q6" s="1">
        <v>0</v>
      </c>
      <c r="R6" s="1" t="s">
        <v>6</v>
      </c>
      <c r="S6">
        <v>100</v>
      </c>
      <c r="T6" s="11" t="s">
        <v>744</v>
      </c>
      <c r="U6" s="7" t="s">
        <v>381</v>
      </c>
      <c r="V6" s="1" t="s">
        <v>7</v>
      </c>
      <c r="W6" s="1"/>
      <c r="X6" s="1"/>
      <c r="Y6" s="1">
        <v>3</v>
      </c>
      <c r="Z6" s="27">
        <v>0</v>
      </c>
      <c r="AA6" s="25">
        <v>0</v>
      </c>
    </row>
    <row r="7" spans="1:27" ht="36">
      <c r="A7">
        <v>53000004</v>
      </c>
      <c r="B7" s="8" t="s">
        <v>8</v>
      </c>
      <c r="C7" s="1" t="s">
        <v>214</v>
      </c>
      <c r="D7" s="25" t="s">
        <v>712</v>
      </c>
      <c r="E7" s="1">
        <v>2</v>
      </c>
      <c r="F7">
        <v>200</v>
      </c>
      <c r="G7" s="1">
        <v>0</v>
      </c>
      <c r="H7" s="1">
        <f t="shared" si="0"/>
        <v>1</v>
      </c>
      <c r="I7" s="1">
        <v>2</v>
      </c>
      <c r="J7" s="1">
        <v>60</v>
      </c>
      <c r="K7" s="1">
        <v>0</v>
      </c>
      <c r="L7" s="1">
        <v>2</v>
      </c>
      <c r="M7" s="1">
        <v>0</v>
      </c>
      <c r="N7" s="1">
        <v>0</v>
      </c>
      <c r="O7" s="1">
        <v>-2</v>
      </c>
      <c r="P7" s="38">
        <f t="shared" si="1"/>
        <v>-2</v>
      </c>
      <c r="Q7" s="1">
        <v>0</v>
      </c>
      <c r="R7" s="1" t="s">
        <v>6</v>
      </c>
      <c r="S7">
        <v>100</v>
      </c>
      <c r="T7" s="11" t="s">
        <v>745</v>
      </c>
      <c r="U7" s="7" t="s">
        <v>382</v>
      </c>
      <c r="V7" s="1" t="s">
        <v>9</v>
      </c>
      <c r="W7" s="1"/>
      <c r="X7" s="1">
        <v>11000003</v>
      </c>
      <c r="Y7" s="1">
        <v>4</v>
      </c>
      <c r="Z7" s="27">
        <v>0</v>
      </c>
      <c r="AA7" s="25">
        <v>0</v>
      </c>
    </row>
    <row r="8" spans="1:27" ht="72">
      <c r="A8">
        <v>53000005</v>
      </c>
      <c r="B8" s="9" t="s">
        <v>196</v>
      </c>
      <c r="C8" s="1" t="s">
        <v>215</v>
      </c>
      <c r="D8" s="25" t="s">
        <v>706</v>
      </c>
      <c r="E8" s="1">
        <v>3</v>
      </c>
      <c r="F8">
        <v>200</v>
      </c>
      <c r="G8" s="1">
        <v>0</v>
      </c>
      <c r="H8" s="1">
        <f t="shared" si="0"/>
        <v>2</v>
      </c>
      <c r="I8" s="1">
        <v>3</v>
      </c>
      <c r="J8" s="1">
        <v>0</v>
      </c>
      <c r="K8" s="1">
        <v>0</v>
      </c>
      <c r="L8" s="1">
        <v>2</v>
      </c>
      <c r="M8" s="1">
        <v>0</v>
      </c>
      <c r="N8" s="1">
        <v>0</v>
      </c>
      <c r="O8" s="1">
        <v>3</v>
      </c>
      <c r="P8" s="38">
        <f t="shared" si="1"/>
        <v>3</v>
      </c>
      <c r="Q8" s="1">
        <v>25</v>
      </c>
      <c r="R8" s="1" t="s">
        <v>489</v>
      </c>
      <c r="S8">
        <v>100</v>
      </c>
      <c r="T8" s="11" t="s">
        <v>490</v>
      </c>
      <c r="U8" s="7" t="s">
        <v>346</v>
      </c>
      <c r="V8" s="1"/>
      <c r="W8" s="1" t="s">
        <v>10</v>
      </c>
      <c r="X8" s="1">
        <v>11000004</v>
      </c>
      <c r="Y8" s="1">
        <v>5</v>
      </c>
      <c r="Z8" s="27">
        <v>0</v>
      </c>
      <c r="AA8" s="25">
        <v>0</v>
      </c>
    </row>
    <row r="9" spans="1:27" ht="48">
      <c r="A9">
        <v>53000006</v>
      </c>
      <c r="B9" s="8" t="s">
        <v>171</v>
      </c>
      <c r="C9" s="1" t="s">
        <v>294</v>
      </c>
      <c r="D9" s="25" t="s">
        <v>707</v>
      </c>
      <c r="E9" s="1">
        <v>1</v>
      </c>
      <c r="F9">
        <v>203</v>
      </c>
      <c r="G9" s="1">
        <v>0</v>
      </c>
      <c r="H9" s="1">
        <f t="shared" si="0"/>
        <v>0</v>
      </c>
      <c r="I9" s="1">
        <v>1</v>
      </c>
      <c r="J9" s="1">
        <v>0</v>
      </c>
      <c r="K9" s="1">
        <v>0</v>
      </c>
      <c r="L9" s="1">
        <v>0</v>
      </c>
      <c r="M9" s="1">
        <v>0</v>
      </c>
      <c r="N9" s="1">
        <v>30</v>
      </c>
      <c r="O9" s="1">
        <v>6</v>
      </c>
      <c r="P9" s="38">
        <f t="shared" si="1"/>
        <v>-4</v>
      </c>
      <c r="Q9" s="1">
        <v>20</v>
      </c>
      <c r="R9" s="1" t="s">
        <v>172</v>
      </c>
      <c r="S9">
        <v>90</v>
      </c>
      <c r="T9" s="11" t="s">
        <v>509</v>
      </c>
      <c r="U9" s="7" t="s">
        <v>493</v>
      </c>
      <c r="V9" s="1" t="s">
        <v>2</v>
      </c>
      <c r="W9" s="1"/>
      <c r="X9" s="1"/>
      <c r="Y9" s="1">
        <v>6</v>
      </c>
      <c r="Z9" s="27">
        <v>0</v>
      </c>
      <c r="AA9" s="25">
        <v>0</v>
      </c>
    </row>
    <row r="10" spans="1:27" ht="48">
      <c r="A10">
        <v>53000007</v>
      </c>
      <c r="B10" s="8" t="s">
        <v>173</v>
      </c>
      <c r="C10" s="1" t="s">
        <v>295</v>
      </c>
      <c r="D10" s="25" t="s">
        <v>707</v>
      </c>
      <c r="E10" s="1">
        <v>1</v>
      </c>
      <c r="F10">
        <v>203</v>
      </c>
      <c r="G10" s="1">
        <v>0</v>
      </c>
      <c r="H10" s="1">
        <f t="shared" si="0"/>
        <v>0</v>
      </c>
      <c r="I10" s="1">
        <v>1</v>
      </c>
      <c r="J10" s="1">
        <v>0</v>
      </c>
      <c r="K10" s="1">
        <v>0</v>
      </c>
      <c r="L10" s="1">
        <v>0</v>
      </c>
      <c r="M10" s="1">
        <v>0</v>
      </c>
      <c r="N10" s="1">
        <v>30</v>
      </c>
      <c r="O10" s="1">
        <v>6</v>
      </c>
      <c r="P10" s="38">
        <f t="shared" si="1"/>
        <v>-4</v>
      </c>
      <c r="Q10" s="1">
        <v>20</v>
      </c>
      <c r="R10" s="1" t="s">
        <v>172</v>
      </c>
      <c r="S10">
        <v>90</v>
      </c>
      <c r="T10" s="11" t="s">
        <v>499</v>
      </c>
      <c r="U10" s="7" t="s">
        <v>492</v>
      </c>
      <c r="V10" s="1" t="s">
        <v>2</v>
      </c>
      <c r="W10" s="1"/>
      <c r="X10" s="1"/>
      <c r="Y10" s="1">
        <v>7</v>
      </c>
      <c r="Z10" s="27">
        <v>0</v>
      </c>
      <c r="AA10" s="25">
        <v>0</v>
      </c>
    </row>
    <row r="11" spans="1:27" ht="48">
      <c r="A11">
        <v>53000008</v>
      </c>
      <c r="B11" s="8" t="s">
        <v>174</v>
      </c>
      <c r="C11" s="1" t="s">
        <v>296</v>
      </c>
      <c r="D11" s="25" t="s">
        <v>707</v>
      </c>
      <c r="E11" s="1">
        <v>1</v>
      </c>
      <c r="F11">
        <v>203</v>
      </c>
      <c r="G11" s="1">
        <v>0</v>
      </c>
      <c r="H11" s="1">
        <f t="shared" si="0"/>
        <v>0</v>
      </c>
      <c r="I11" s="1">
        <v>1</v>
      </c>
      <c r="J11" s="1">
        <v>0</v>
      </c>
      <c r="K11" s="1">
        <v>0</v>
      </c>
      <c r="L11" s="1">
        <v>0</v>
      </c>
      <c r="M11" s="1">
        <v>0</v>
      </c>
      <c r="N11" s="1">
        <v>30</v>
      </c>
      <c r="O11" s="1">
        <v>6</v>
      </c>
      <c r="P11" s="38">
        <f t="shared" si="1"/>
        <v>-4</v>
      </c>
      <c r="Q11" s="1">
        <v>20</v>
      </c>
      <c r="R11" s="1" t="s">
        <v>172</v>
      </c>
      <c r="S11">
        <v>90</v>
      </c>
      <c r="T11" s="11" t="s">
        <v>500</v>
      </c>
      <c r="U11" s="7" t="s">
        <v>494</v>
      </c>
      <c r="V11" s="1" t="s">
        <v>2</v>
      </c>
      <c r="W11" s="1"/>
      <c r="X11" s="1"/>
      <c r="Y11" s="1">
        <v>8</v>
      </c>
      <c r="Z11" s="27">
        <v>0</v>
      </c>
      <c r="AA11" s="25">
        <v>0</v>
      </c>
    </row>
    <row r="12" spans="1:27" ht="48">
      <c r="A12">
        <v>53000009</v>
      </c>
      <c r="B12" s="8" t="s">
        <v>175</v>
      </c>
      <c r="C12" s="1" t="s">
        <v>297</v>
      </c>
      <c r="D12" s="25" t="s">
        <v>707</v>
      </c>
      <c r="E12" s="1">
        <v>1</v>
      </c>
      <c r="F12">
        <v>203</v>
      </c>
      <c r="G12" s="1">
        <v>0</v>
      </c>
      <c r="H12" s="1">
        <f t="shared" si="0"/>
        <v>0</v>
      </c>
      <c r="I12" s="1">
        <v>1</v>
      </c>
      <c r="J12" s="1">
        <v>0</v>
      </c>
      <c r="K12" s="1">
        <v>0</v>
      </c>
      <c r="L12" s="1">
        <v>0</v>
      </c>
      <c r="M12" s="1">
        <v>0</v>
      </c>
      <c r="N12" s="1">
        <v>30</v>
      </c>
      <c r="O12" s="1">
        <v>6</v>
      </c>
      <c r="P12" s="38">
        <f t="shared" si="1"/>
        <v>-4</v>
      </c>
      <c r="Q12" s="1">
        <v>20</v>
      </c>
      <c r="R12" s="1" t="s">
        <v>172</v>
      </c>
      <c r="S12">
        <v>90</v>
      </c>
      <c r="T12" s="11" t="s">
        <v>501</v>
      </c>
      <c r="U12" s="7" t="s">
        <v>495</v>
      </c>
      <c r="V12" s="1" t="s">
        <v>2</v>
      </c>
      <c r="W12" s="1"/>
      <c r="X12" s="1"/>
      <c r="Y12" s="1">
        <v>9</v>
      </c>
      <c r="Z12" s="27">
        <v>0</v>
      </c>
      <c r="AA12" s="25">
        <v>0</v>
      </c>
    </row>
    <row r="13" spans="1:27" ht="48">
      <c r="A13">
        <v>53000010</v>
      </c>
      <c r="B13" s="8" t="s">
        <v>11</v>
      </c>
      <c r="C13" s="1" t="s">
        <v>216</v>
      </c>
      <c r="D13" s="25" t="s">
        <v>707</v>
      </c>
      <c r="E13" s="1">
        <v>1</v>
      </c>
      <c r="F13">
        <v>203</v>
      </c>
      <c r="G13" s="1">
        <v>0</v>
      </c>
      <c r="H13" s="1">
        <f t="shared" si="0"/>
        <v>0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30</v>
      </c>
      <c r="O13" s="1">
        <v>6</v>
      </c>
      <c r="P13" s="38">
        <f t="shared" si="1"/>
        <v>-4</v>
      </c>
      <c r="Q13" s="1">
        <v>20</v>
      </c>
      <c r="R13" s="1" t="s">
        <v>172</v>
      </c>
      <c r="S13">
        <v>90</v>
      </c>
      <c r="T13" s="11" t="s">
        <v>502</v>
      </c>
      <c r="U13" s="7" t="s">
        <v>496</v>
      </c>
      <c r="V13" s="1" t="s">
        <v>2</v>
      </c>
      <c r="W13" s="1"/>
      <c r="X13" s="1"/>
      <c r="Y13" s="1">
        <v>10</v>
      </c>
      <c r="Z13" s="27">
        <v>0</v>
      </c>
      <c r="AA13" s="25">
        <v>0</v>
      </c>
    </row>
    <row r="14" spans="1:27" ht="48">
      <c r="A14">
        <v>53000011</v>
      </c>
      <c r="B14" s="8" t="s">
        <v>176</v>
      </c>
      <c r="C14" s="1" t="s">
        <v>210</v>
      </c>
      <c r="D14" s="25" t="s">
        <v>707</v>
      </c>
      <c r="E14" s="1">
        <v>1</v>
      </c>
      <c r="F14">
        <v>203</v>
      </c>
      <c r="G14" s="1">
        <v>0</v>
      </c>
      <c r="H14" s="1">
        <f t="shared" si="0"/>
        <v>0</v>
      </c>
      <c r="I14" s="1">
        <v>1</v>
      </c>
      <c r="J14" s="1">
        <v>0</v>
      </c>
      <c r="K14" s="1">
        <v>0</v>
      </c>
      <c r="L14" s="1">
        <v>0</v>
      </c>
      <c r="M14" s="1">
        <v>0</v>
      </c>
      <c r="N14" s="1">
        <v>30</v>
      </c>
      <c r="O14" s="1">
        <v>6</v>
      </c>
      <c r="P14" s="38">
        <f t="shared" si="1"/>
        <v>-4</v>
      </c>
      <c r="Q14" s="1">
        <v>20</v>
      </c>
      <c r="R14" s="1" t="s">
        <v>172</v>
      </c>
      <c r="S14">
        <v>90</v>
      </c>
      <c r="T14" s="11" t="s">
        <v>503</v>
      </c>
      <c r="U14" s="7" t="s">
        <v>497</v>
      </c>
      <c r="V14" s="1" t="s">
        <v>2</v>
      </c>
      <c r="W14" s="1"/>
      <c r="X14" s="1"/>
      <c r="Y14" s="1">
        <v>11</v>
      </c>
      <c r="Z14" s="27">
        <v>0</v>
      </c>
      <c r="AA14" s="25">
        <v>0</v>
      </c>
    </row>
    <row r="15" spans="1:27" ht="48">
      <c r="A15">
        <v>53000012</v>
      </c>
      <c r="B15" s="8" t="s">
        <v>12</v>
      </c>
      <c r="C15" s="1" t="s">
        <v>217</v>
      </c>
      <c r="D15" s="25" t="s">
        <v>707</v>
      </c>
      <c r="E15" s="1">
        <v>1</v>
      </c>
      <c r="F15">
        <v>203</v>
      </c>
      <c r="G15" s="1">
        <v>0</v>
      </c>
      <c r="H15" s="1">
        <f t="shared" si="0"/>
        <v>0</v>
      </c>
      <c r="I15" s="1">
        <v>1</v>
      </c>
      <c r="J15" s="1">
        <v>0</v>
      </c>
      <c r="K15" s="1">
        <v>0</v>
      </c>
      <c r="L15" s="1">
        <v>0</v>
      </c>
      <c r="M15" s="1">
        <v>0</v>
      </c>
      <c r="N15" s="1">
        <v>30</v>
      </c>
      <c r="O15" s="1">
        <v>6</v>
      </c>
      <c r="P15" s="38">
        <f t="shared" si="1"/>
        <v>-4</v>
      </c>
      <c r="Q15" s="1">
        <v>20</v>
      </c>
      <c r="R15" s="1" t="s">
        <v>172</v>
      </c>
      <c r="S15">
        <v>90</v>
      </c>
      <c r="T15" s="11" t="s">
        <v>504</v>
      </c>
      <c r="U15" s="7" t="s">
        <v>498</v>
      </c>
      <c r="V15" s="1" t="s">
        <v>2</v>
      </c>
      <c r="W15" s="1"/>
      <c r="X15" s="1"/>
      <c r="Y15" s="1">
        <v>12</v>
      </c>
      <c r="Z15" s="27">
        <v>0</v>
      </c>
      <c r="AA15" s="25">
        <v>0</v>
      </c>
    </row>
    <row r="16" spans="1:27" ht="60">
      <c r="A16">
        <v>53000013</v>
      </c>
      <c r="B16" s="22" t="s">
        <v>372</v>
      </c>
      <c r="C16" s="15" t="s">
        <v>373</v>
      </c>
      <c r="D16" s="25" t="s">
        <v>702</v>
      </c>
      <c r="E16" s="15">
        <v>4</v>
      </c>
      <c r="F16">
        <v>200</v>
      </c>
      <c r="G16" s="15">
        <v>0</v>
      </c>
      <c r="H16" s="1">
        <f t="shared" si="0"/>
        <v>2</v>
      </c>
      <c r="I16" s="15">
        <v>4</v>
      </c>
      <c r="J16" s="15">
        <v>0</v>
      </c>
      <c r="K16" s="15">
        <v>0</v>
      </c>
      <c r="L16" s="15">
        <v>0</v>
      </c>
      <c r="M16" s="15">
        <v>0</v>
      </c>
      <c r="N16" s="15">
        <v>20</v>
      </c>
      <c r="O16" s="15">
        <v>3</v>
      </c>
      <c r="P16" s="38">
        <f t="shared" si="1"/>
        <v>3</v>
      </c>
      <c r="Q16" s="15">
        <v>0</v>
      </c>
      <c r="R16" s="15" t="s">
        <v>374</v>
      </c>
      <c r="S16">
        <v>100</v>
      </c>
      <c r="T16" s="11" t="s">
        <v>604</v>
      </c>
      <c r="U16" s="7" t="s">
        <v>525</v>
      </c>
      <c r="V16" s="1" t="s">
        <v>105</v>
      </c>
      <c r="W16" s="1"/>
      <c r="X16" s="1">
        <v>11000006</v>
      </c>
      <c r="Y16" s="15">
        <v>13</v>
      </c>
      <c r="Z16" s="27">
        <v>0</v>
      </c>
      <c r="AA16" s="25">
        <v>1</v>
      </c>
    </row>
    <row r="17" spans="1:27" ht="72">
      <c r="A17">
        <v>53000014</v>
      </c>
      <c r="B17" s="8" t="s">
        <v>484</v>
      </c>
      <c r="C17" s="1" t="s">
        <v>485</v>
      </c>
      <c r="D17" s="25" t="s">
        <v>715</v>
      </c>
      <c r="E17" s="1">
        <v>2</v>
      </c>
      <c r="F17">
        <v>201</v>
      </c>
      <c r="G17" s="1">
        <v>0</v>
      </c>
      <c r="H17" s="1">
        <f t="shared" si="0"/>
        <v>1</v>
      </c>
      <c r="I17" s="1">
        <v>2</v>
      </c>
      <c r="J17" s="1">
        <v>45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38">
        <f t="shared" si="1"/>
        <v>0</v>
      </c>
      <c r="Q17" s="1">
        <v>30</v>
      </c>
      <c r="R17" s="1" t="s">
        <v>486</v>
      </c>
      <c r="S17">
        <v>100</v>
      </c>
      <c r="T17" s="11" t="s">
        <v>541</v>
      </c>
      <c r="U17" s="7" t="s">
        <v>510</v>
      </c>
      <c r="V17" s="1" t="s">
        <v>488</v>
      </c>
      <c r="W17" s="1"/>
      <c r="X17" s="1">
        <v>11000006</v>
      </c>
      <c r="Y17" s="1">
        <v>14</v>
      </c>
      <c r="Z17" s="27">
        <v>0</v>
      </c>
      <c r="AA17" s="25">
        <v>0</v>
      </c>
    </row>
    <row r="18" spans="1:27">
      <c r="A18">
        <v>53000015</v>
      </c>
      <c r="B18" s="8" t="s">
        <v>13</v>
      </c>
      <c r="C18" s="1" t="s">
        <v>218</v>
      </c>
      <c r="D18" s="25" t="s">
        <v>708</v>
      </c>
      <c r="E18" s="1">
        <v>1</v>
      </c>
      <c r="F18">
        <v>200</v>
      </c>
      <c r="G18" s="1">
        <v>0</v>
      </c>
      <c r="H18" s="1">
        <f t="shared" si="0"/>
        <v>1</v>
      </c>
      <c r="I18" s="1">
        <v>1</v>
      </c>
      <c r="J18" s="1">
        <v>0</v>
      </c>
      <c r="K18" s="1">
        <v>100</v>
      </c>
      <c r="L18" s="1">
        <v>0</v>
      </c>
      <c r="M18" s="1">
        <v>0</v>
      </c>
      <c r="N18" s="1">
        <v>0</v>
      </c>
      <c r="O18" s="1">
        <v>25</v>
      </c>
      <c r="P18" s="38">
        <f t="shared" si="1"/>
        <v>0</v>
      </c>
      <c r="Q18" s="1">
        <v>0</v>
      </c>
      <c r="R18" s="1" t="s">
        <v>14</v>
      </c>
      <c r="S18">
        <v>75</v>
      </c>
      <c r="T18" s="11" t="s">
        <v>528</v>
      </c>
      <c r="U18" s="7" t="s">
        <v>334</v>
      </c>
      <c r="V18" s="1" t="s">
        <v>15</v>
      </c>
      <c r="W18" s="1"/>
      <c r="X18" s="1">
        <v>11000007</v>
      </c>
      <c r="Y18" s="1">
        <v>15</v>
      </c>
      <c r="Z18" s="27">
        <v>0</v>
      </c>
      <c r="AA18" s="25">
        <v>0</v>
      </c>
    </row>
    <row r="19" spans="1:27" ht="24">
      <c r="A19">
        <v>53000016</v>
      </c>
      <c r="B19" s="8" t="s">
        <v>16</v>
      </c>
      <c r="C19" s="1" t="s">
        <v>219</v>
      </c>
      <c r="D19" s="25" t="s">
        <v>702</v>
      </c>
      <c r="E19" s="1">
        <v>3</v>
      </c>
      <c r="F19">
        <v>200</v>
      </c>
      <c r="G19" s="1">
        <v>0</v>
      </c>
      <c r="H19" s="1">
        <f t="shared" si="0"/>
        <v>1</v>
      </c>
      <c r="I19" s="1">
        <v>3</v>
      </c>
      <c r="J19" s="1">
        <v>0</v>
      </c>
      <c r="K19" s="1">
        <v>0</v>
      </c>
      <c r="L19" s="1">
        <v>3</v>
      </c>
      <c r="M19" s="1">
        <v>0</v>
      </c>
      <c r="N19" s="1">
        <v>0</v>
      </c>
      <c r="O19" s="1">
        <v>25</v>
      </c>
      <c r="P19" s="38">
        <f t="shared" si="1"/>
        <v>0</v>
      </c>
      <c r="Q19" s="1">
        <v>0</v>
      </c>
      <c r="R19" s="1" t="s">
        <v>6</v>
      </c>
      <c r="S19">
        <v>75</v>
      </c>
      <c r="T19" s="11" t="s">
        <v>523</v>
      </c>
      <c r="U19" s="7" t="s">
        <v>335</v>
      </c>
      <c r="V19" s="1" t="s">
        <v>17</v>
      </c>
      <c r="W19" s="1"/>
      <c r="X19" s="1">
        <v>11000002</v>
      </c>
      <c r="Y19" s="1">
        <v>16</v>
      </c>
      <c r="Z19" s="27">
        <v>0</v>
      </c>
      <c r="AA19" s="25">
        <v>0</v>
      </c>
    </row>
    <row r="20" spans="1:27">
      <c r="A20">
        <v>53000017</v>
      </c>
      <c r="B20" s="8" t="s">
        <v>18</v>
      </c>
      <c r="C20" s="1" t="s">
        <v>220</v>
      </c>
      <c r="D20" s="25" t="s">
        <v>702</v>
      </c>
      <c r="E20" s="1">
        <v>5</v>
      </c>
      <c r="F20">
        <v>200</v>
      </c>
      <c r="G20" s="1">
        <v>0</v>
      </c>
      <c r="H20" s="1">
        <f t="shared" si="0"/>
        <v>1</v>
      </c>
      <c r="I20" s="1">
        <v>5</v>
      </c>
      <c r="J20" s="1">
        <v>0</v>
      </c>
      <c r="K20" s="1">
        <v>0</v>
      </c>
      <c r="L20" s="1">
        <v>2</v>
      </c>
      <c r="M20" s="1">
        <v>0</v>
      </c>
      <c r="N20" s="1">
        <v>60</v>
      </c>
      <c r="O20" s="1">
        <v>0</v>
      </c>
      <c r="P20" s="38">
        <f t="shared" si="1"/>
        <v>0</v>
      </c>
      <c r="Q20" s="1">
        <v>0</v>
      </c>
      <c r="R20" s="1" t="s">
        <v>6</v>
      </c>
      <c r="S20">
        <v>100</v>
      </c>
      <c r="T20" s="11" t="s">
        <v>491</v>
      </c>
      <c r="U20" s="7" t="s">
        <v>524</v>
      </c>
      <c r="V20" s="1" t="s">
        <v>700</v>
      </c>
      <c r="W20" s="1"/>
      <c r="X20" s="1">
        <v>11000007</v>
      </c>
      <c r="Y20" s="1">
        <v>17</v>
      </c>
      <c r="Z20" s="27">
        <v>0</v>
      </c>
      <c r="AA20" s="25">
        <v>0</v>
      </c>
    </row>
    <row r="21" spans="1:27" ht="60">
      <c r="A21">
        <v>53000018</v>
      </c>
      <c r="B21" s="8" t="s">
        <v>20</v>
      </c>
      <c r="C21" s="1" t="s">
        <v>221</v>
      </c>
      <c r="D21" s="25" t="s">
        <v>712</v>
      </c>
      <c r="E21" s="1">
        <v>3</v>
      </c>
      <c r="F21">
        <v>200</v>
      </c>
      <c r="G21" s="1">
        <v>3</v>
      </c>
      <c r="H21" s="1">
        <f t="shared" si="0"/>
        <v>2</v>
      </c>
      <c r="I21" s="1">
        <v>3</v>
      </c>
      <c r="J21" s="1">
        <v>90</v>
      </c>
      <c r="K21" s="1">
        <v>0</v>
      </c>
      <c r="L21" s="1">
        <v>3</v>
      </c>
      <c r="M21" s="1">
        <v>0</v>
      </c>
      <c r="N21" s="1">
        <v>30</v>
      </c>
      <c r="O21" s="1">
        <v>0</v>
      </c>
      <c r="P21" s="38">
        <f t="shared" si="1"/>
        <v>2</v>
      </c>
      <c r="Q21" s="1">
        <v>0</v>
      </c>
      <c r="R21" s="1" t="s">
        <v>6</v>
      </c>
      <c r="S21">
        <v>102</v>
      </c>
      <c r="T21" s="11" t="s">
        <v>746</v>
      </c>
      <c r="U21" s="7" t="s">
        <v>632</v>
      </c>
      <c r="V21" s="1" t="s">
        <v>21</v>
      </c>
      <c r="W21" s="1"/>
      <c r="X21" s="1">
        <v>11000006</v>
      </c>
      <c r="Y21" s="1">
        <v>18</v>
      </c>
      <c r="Z21" s="27">
        <v>0</v>
      </c>
      <c r="AA21" s="25">
        <v>0</v>
      </c>
    </row>
    <row r="22" spans="1:27" ht="24">
      <c r="A22">
        <v>53000019</v>
      </c>
      <c r="B22" s="8" t="s">
        <v>22</v>
      </c>
      <c r="C22" s="1" t="s">
        <v>222</v>
      </c>
      <c r="D22" s="25" t="s">
        <v>715</v>
      </c>
      <c r="E22" s="1">
        <v>4</v>
      </c>
      <c r="F22">
        <v>201</v>
      </c>
      <c r="G22" s="1">
        <v>3</v>
      </c>
      <c r="H22" s="1">
        <f t="shared" si="0"/>
        <v>2</v>
      </c>
      <c r="I22" s="1">
        <v>4</v>
      </c>
      <c r="J22" s="1">
        <v>50</v>
      </c>
      <c r="K22" s="1">
        <v>0</v>
      </c>
      <c r="L22" s="1">
        <v>0</v>
      </c>
      <c r="M22" s="1">
        <v>0</v>
      </c>
      <c r="N22" s="1">
        <v>0</v>
      </c>
      <c r="O22" s="1">
        <v>3</v>
      </c>
      <c r="P22" s="38">
        <f t="shared" si="1"/>
        <v>3</v>
      </c>
      <c r="Q22" s="1">
        <v>40</v>
      </c>
      <c r="R22" s="7" t="s">
        <v>671</v>
      </c>
      <c r="S22">
        <v>100</v>
      </c>
      <c r="T22" s="11" t="s">
        <v>692</v>
      </c>
      <c r="U22" s="7" t="s">
        <v>545</v>
      </c>
      <c r="V22" s="1" t="s">
        <v>23</v>
      </c>
      <c r="W22" s="1" t="s">
        <v>21</v>
      </c>
      <c r="X22" s="1">
        <v>11000006</v>
      </c>
      <c r="Y22" s="1">
        <v>19</v>
      </c>
      <c r="Z22" s="27">
        <v>0</v>
      </c>
      <c r="AA22" s="25">
        <v>0</v>
      </c>
    </row>
    <row r="23" spans="1:27" ht="24">
      <c r="A23">
        <v>53000020</v>
      </c>
      <c r="B23" s="8" t="s">
        <v>24</v>
      </c>
      <c r="C23" s="1" t="s">
        <v>223</v>
      </c>
      <c r="D23" s="25" t="s">
        <v>715</v>
      </c>
      <c r="E23" s="1">
        <v>3</v>
      </c>
      <c r="F23">
        <v>201</v>
      </c>
      <c r="G23" s="1">
        <v>5</v>
      </c>
      <c r="H23" s="1">
        <f t="shared" si="0"/>
        <v>1</v>
      </c>
      <c r="I23" s="1">
        <v>3</v>
      </c>
      <c r="J23" s="1">
        <v>65</v>
      </c>
      <c r="K23" s="1">
        <v>0</v>
      </c>
      <c r="L23" s="1">
        <v>0</v>
      </c>
      <c r="M23" s="1">
        <v>0</v>
      </c>
      <c r="N23" s="1">
        <v>0</v>
      </c>
      <c r="O23" s="1">
        <v>-1</v>
      </c>
      <c r="P23" s="38">
        <f t="shared" si="1"/>
        <v>-1</v>
      </c>
      <c r="Q23" s="1">
        <v>60</v>
      </c>
      <c r="R23" s="7" t="s">
        <v>672</v>
      </c>
      <c r="S23">
        <v>100</v>
      </c>
      <c r="T23" s="11" t="s">
        <v>544</v>
      </c>
      <c r="U23" s="7" t="s">
        <v>542</v>
      </c>
      <c r="V23" s="1" t="s">
        <v>543</v>
      </c>
      <c r="W23" s="1" t="s">
        <v>543</v>
      </c>
      <c r="X23" s="1">
        <v>11000007</v>
      </c>
      <c r="Y23" s="1">
        <v>20</v>
      </c>
      <c r="Z23" s="27">
        <v>0</v>
      </c>
      <c r="AA23" s="25">
        <v>0</v>
      </c>
    </row>
    <row r="24" spans="1:27" ht="24">
      <c r="A24">
        <v>53000021</v>
      </c>
      <c r="B24" s="8" t="s">
        <v>25</v>
      </c>
      <c r="C24" s="1" t="s">
        <v>224</v>
      </c>
      <c r="D24" s="25" t="s">
        <v>715</v>
      </c>
      <c r="E24" s="1">
        <v>3</v>
      </c>
      <c r="F24">
        <v>201</v>
      </c>
      <c r="G24" s="1">
        <v>1</v>
      </c>
      <c r="H24" s="1">
        <f t="shared" si="0"/>
        <v>3</v>
      </c>
      <c r="I24" s="1">
        <v>3</v>
      </c>
      <c r="J24" s="1">
        <v>35</v>
      </c>
      <c r="K24" s="1">
        <v>0</v>
      </c>
      <c r="L24" s="1">
        <v>0</v>
      </c>
      <c r="M24" s="1">
        <v>0</v>
      </c>
      <c r="N24" s="1">
        <v>0</v>
      </c>
      <c r="O24" s="1">
        <v>6</v>
      </c>
      <c r="P24" s="38">
        <f t="shared" si="1"/>
        <v>6</v>
      </c>
      <c r="Q24" s="1">
        <v>90</v>
      </c>
      <c r="R24" s="7" t="s">
        <v>673</v>
      </c>
      <c r="S24">
        <v>100</v>
      </c>
      <c r="T24" s="11" t="s">
        <v>546</v>
      </c>
      <c r="U24" s="7" t="s">
        <v>547</v>
      </c>
      <c r="V24" s="1" t="s">
        <v>26</v>
      </c>
      <c r="W24" s="1" t="s">
        <v>26</v>
      </c>
      <c r="X24" s="1">
        <v>11000006</v>
      </c>
      <c r="Y24" s="1">
        <v>21</v>
      </c>
      <c r="Z24" s="27">
        <v>0</v>
      </c>
      <c r="AA24" s="25">
        <v>0</v>
      </c>
    </row>
    <row r="25" spans="1:27" ht="24">
      <c r="A25">
        <v>53000022</v>
      </c>
      <c r="B25" s="8" t="s">
        <v>27</v>
      </c>
      <c r="C25" s="1" t="s">
        <v>225</v>
      </c>
      <c r="D25" s="25" t="s">
        <v>574</v>
      </c>
      <c r="E25" s="1">
        <v>4</v>
      </c>
      <c r="F25">
        <v>202</v>
      </c>
      <c r="G25" s="1">
        <v>0</v>
      </c>
      <c r="H25" s="1">
        <f t="shared" si="0"/>
        <v>3</v>
      </c>
      <c r="I25" s="1">
        <v>4</v>
      </c>
      <c r="J25" s="1">
        <v>0</v>
      </c>
      <c r="K25" s="1">
        <v>0</v>
      </c>
      <c r="L25" s="1">
        <v>0</v>
      </c>
      <c r="M25" s="1">
        <v>2</v>
      </c>
      <c r="N25" s="1">
        <v>0</v>
      </c>
      <c r="O25" s="1">
        <v>0</v>
      </c>
      <c r="P25" s="38">
        <f t="shared" si="1"/>
        <v>7</v>
      </c>
      <c r="Q25" s="1">
        <v>0</v>
      </c>
      <c r="R25" s="1" t="s">
        <v>28</v>
      </c>
      <c r="S25">
        <v>107</v>
      </c>
      <c r="T25" s="11" t="s">
        <v>573</v>
      </c>
      <c r="U25" s="7" t="s">
        <v>392</v>
      </c>
      <c r="V25" s="1" t="s">
        <v>29</v>
      </c>
      <c r="W25" s="1"/>
      <c r="X25" s="1">
        <v>11000008</v>
      </c>
      <c r="Y25" s="1">
        <v>22</v>
      </c>
      <c r="Z25" s="27">
        <v>0</v>
      </c>
      <c r="AA25" s="25">
        <v>0</v>
      </c>
    </row>
    <row r="26" spans="1:27" ht="24">
      <c r="A26">
        <v>53000023</v>
      </c>
      <c r="B26" s="8" t="s">
        <v>30</v>
      </c>
      <c r="C26" s="1" t="s">
        <v>226</v>
      </c>
      <c r="D26" s="25" t="s">
        <v>512</v>
      </c>
      <c r="E26" s="1">
        <v>3</v>
      </c>
      <c r="F26">
        <v>202</v>
      </c>
      <c r="G26" s="1">
        <v>0</v>
      </c>
      <c r="H26" s="1">
        <f t="shared" si="0"/>
        <v>2</v>
      </c>
      <c r="I26" s="1">
        <v>3</v>
      </c>
      <c r="J26" s="1">
        <v>0</v>
      </c>
      <c r="K26" s="1">
        <v>0</v>
      </c>
      <c r="L26" s="1">
        <v>0</v>
      </c>
      <c r="M26" s="1">
        <v>2</v>
      </c>
      <c r="N26" s="1">
        <v>0</v>
      </c>
      <c r="O26" s="1">
        <v>1</v>
      </c>
      <c r="P26" s="38">
        <f t="shared" si="1"/>
        <v>1</v>
      </c>
      <c r="Q26" s="1">
        <v>-3</v>
      </c>
      <c r="R26" s="1" t="s">
        <v>1</v>
      </c>
      <c r="S26">
        <v>100</v>
      </c>
      <c r="T26" s="11" t="s">
        <v>397</v>
      </c>
      <c r="U26" s="21" t="s">
        <v>395</v>
      </c>
      <c r="V26" s="1" t="s">
        <v>2</v>
      </c>
      <c r="W26" s="1"/>
      <c r="X26" s="1"/>
      <c r="Y26" s="1">
        <v>23</v>
      </c>
      <c r="Z26" s="27">
        <v>0</v>
      </c>
      <c r="AA26" s="25">
        <v>0</v>
      </c>
    </row>
    <row r="27" spans="1:27" ht="24">
      <c r="A27">
        <v>53000024</v>
      </c>
      <c r="B27" s="8" t="s">
        <v>31</v>
      </c>
      <c r="C27" s="1" t="s">
        <v>227</v>
      </c>
      <c r="D27" s="25" t="s">
        <v>511</v>
      </c>
      <c r="E27" s="1">
        <v>3</v>
      </c>
      <c r="F27">
        <v>202</v>
      </c>
      <c r="G27" s="1">
        <v>0</v>
      </c>
      <c r="H27" s="1">
        <f t="shared" si="0"/>
        <v>1</v>
      </c>
      <c r="I27" s="1">
        <v>3</v>
      </c>
      <c r="J27" s="1">
        <v>0</v>
      </c>
      <c r="K27" s="1">
        <v>0</v>
      </c>
      <c r="L27" s="1">
        <v>0</v>
      </c>
      <c r="M27" s="1">
        <v>1.2</v>
      </c>
      <c r="N27" s="1">
        <v>0</v>
      </c>
      <c r="O27" s="1">
        <v>8</v>
      </c>
      <c r="P27" s="38">
        <f t="shared" si="1"/>
        <v>-2</v>
      </c>
      <c r="Q27" s="1">
        <v>0</v>
      </c>
      <c r="R27" s="1" t="s">
        <v>1</v>
      </c>
      <c r="S27">
        <v>90</v>
      </c>
      <c r="T27" s="11" t="s">
        <v>398</v>
      </c>
      <c r="U27" s="7" t="s">
        <v>396</v>
      </c>
      <c r="V27" s="1" t="s">
        <v>29</v>
      </c>
      <c r="W27" s="1"/>
      <c r="X27" s="1">
        <v>11000003</v>
      </c>
      <c r="Y27" s="1">
        <v>24</v>
      </c>
      <c r="Z27" s="27">
        <v>0</v>
      </c>
      <c r="AA27" s="25">
        <v>0</v>
      </c>
    </row>
    <row r="28" spans="1:27" ht="60">
      <c r="A28">
        <v>53000025</v>
      </c>
      <c r="B28" s="8" t="s">
        <v>32</v>
      </c>
      <c r="C28" s="1" t="s">
        <v>228</v>
      </c>
      <c r="D28" s="25" t="s">
        <v>712</v>
      </c>
      <c r="E28" s="1">
        <v>3</v>
      </c>
      <c r="F28">
        <v>200</v>
      </c>
      <c r="G28" s="1">
        <v>0</v>
      </c>
      <c r="H28" s="1">
        <f t="shared" si="0"/>
        <v>1</v>
      </c>
      <c r="I28" s="1">
        <v>3</v>
      </c>
      <c r="J28" s="1">
        <v>40</v>
      </c>
      <c r="K28" s="1">
        <v>0</v>
      </c>
      <c r="L28" s="1">
        <v>2</v>
      </c>
      <c r="M28" s="1">
        <v>0</v>
      </c>
      <c r="N28" s="1">
        <v>30</v>
      </c>
      <c r="O28" s="1">
        <v>0</v>
      </c>
      <c r="P28" s="38">
        <f t="shared" si="1"/>
        <v>0</v>
      </c>
      <c r="Q28" s="1">
        <v>10</v>
      </c>
      <c r="R28" s="1" t="s">
        <v>6</v>
      </c>
      <c r="S28">
        <v>100</v>
      </c>
      <c r="T28" s="11" t="s">
        <v>747</v>
      </c>
      <c r="U28" s="7" t="s">
        <v>530</v>
      </c>
      <c r="V28" s="1" t="s">
        <v>33</v>
      </c>
      <c r="W28" s="1"/>
      <c r="X28" s="1">
        <v>11000006</v>
      </c>
      <c r="Y28" s="1">
        <v>25</v>
      </c>
      <c r="Z28" s="27">
        <v>0</v>
      </c>
      <c r="AA28" s="25">
        <v>0</v>
      </c>
    </row>
    <row r="29" spans="1:27" ht="24">
      <c r="A29">
        <v>53000026</v>
      </c>
      <c r="B29" s="8" t="s">
        <v>34</v>
      </c>
      <c r="C29" s="1" t="s">
        <v>229</v>
      </c>
      <c r="D29" s="25" t="s">
        <v>708</v>
      </c>
      <c r="E29" s="1">
        <v>4</v>
      </c>
      <c r="F29">
        <v>201</v>
      </c>
      <c r="G29" s="1">
        <v>0</v>
      </c>
      <c r="H29" s="1">
        <f t="shared" si="0"/>
        <v>2</v>
      </c>
      <c r="I29" s="1">
        <v>4</v>
      </c>
      <c r="J29" s="1">
        <v>0</v>
      </c>
      <c r="K29" s="1">
        <v>60</v>
      </c>
      <c r="L29" s="1">
        <v>0</v>
      </c>
      <c r="M29" s="1">
        <v>0</v>
      </c>
      <c r="N29" s="1">
        <v>0</v>
      </c>
      <c r="O29" s="1">
        <v>3</v>
      </c>
      <c r="P29" s="38">
        <f t="shared" si="1"/>
        <v>3</v>
      </c>
      <c r="Q29" s="1">
        <v>10</v>
      </c>
      <c r="R29" s="1" t="s">
        <v>35</v>
      </c>
      <c r="S29">
        <v>100</v>
      </c>
      <c r="T29" s="11" t="s">
        <v>695</v>
      </c>
      <c r="U29" s="7" t="s">
        <v>526</v>
      </c>
      <c r="V29" s="1" t="s">
        <v>36</v>
      </c>
      <c r="W29" s="1"/>
      <c r="X29" s="1">
        <v>11000009</v>
      </c>
      <c r="Y29" s="1">
        <v>26</v>
      </c>
      <c r="Z29" s="27">
        <v>0</v>
      </c>
      <c r="AA29" s="25">
        <v>0</v>
      </c>
    </row>
    <row r="30" spans="1:27">
      <c r="A30">
        <v>53000027</v>
      </c>
      <c r="B30" s="8" t="s">
        <v>37</v>
      </c>
      <c r="C30" s="1" t="s">
        <v>230</v>
      </c>
      <c r="D30" s="25" t="s">
        <v>717</v>
      </c>
      <c r="E30" s="1">
        <v>1</v>
      </c>
      <c r="F30">
        <v>200</v>
      </c>
      <c r="G30" s="1">
        <v>0</v>
      </c>
      <c r="H30" s="1">
        <f t="shared" si="0"/>
        <v>0</v>
      </c>
      <c r="I30" s="1">
        <v>1</v>
      </c>
      <c r="J30" s="1">
        <v>0</v>
      </c>
      <c r="K30" s="1">
        <v>0</v>
      </c>
      <c r="L30" s="1">
        <v>0</v>
      </c>
      <c r="M30" s="1">
        <v>8</v>
      </c>
      <c r="N30" s="1">
        <v>0</v>
      </c>
      <c r="O30" s="1">
        <v>0</v>
      </c>
      <c r="P30" s="38">
        <f t="shared" si="1"/>
        <v>-4</v>
      </c>
      <c r="Q30" s="1">
        <v>10</v>
      </c>
      <c r="R30" s="1" t="s">
        <v>38</v>
      </c>
      <c r="S30">
        <v>96</v>
      </c>
      <c r="T30" s="11" t="s">
        <v>533</v>
      </c>
      <c r="U30" s="7" t="s">
        <v>535</v>
      </c>
      <c r="V30" s="1" t="s">
        <v>39</v>
      </c>
      <c r="W30" s="1"/>
      <c r="X30" s="1"/>
      <c r="Y30" s="1">
        <v>27</v>
      </c>
      <c r="Z30" s="27">
        <v>0</v>
      </c>
      <c r="AA30" s="25">
        <v>0</v>
      </c>
    </row>
    <row r="31" spans="1:27">
      <c r="A31">
        <v>53000028</v>
      </c>
      <c r="B31" s="8" t="s">
        <v>40</v>
      </c>
      <c r="C31" s="1" t="s">
        <v>231</v>
      </c>
      <c r="D31" s="25" t="s">
        <v>701</v>
      </c>
      <c r="E31" s="1">
        <v>1</v>
      </c>
      <c r="F31">
        <v>200</v>
      </c>
      <c r="G31" s="1">
        <v>0</v>
      </c>
      <c r="H31" s="1">
        <f t="shared" si="0"/>
        <v>0</v>
      </c>
      <c r="I31" s="1">
        <v>1</v>
      </c>
      <c r="J31" s="1">
        <v>0</v>
      </c>
      <c r="K31" s="1">
        <v>0</v>
      </c>
      <c r="L31" s="1">
        <v>0</v>
      </c>
      <c r="M31" s="1">
        <v>8</v>
      </c>
      <c r="N31" s="1">
        <v>0</v>
      </c>
      <c r="O31" s="1">
        <v>0</v>
      </c>
      <c r="P31" s="38">
        <f t="shared" si="1"/>
        <v>-4</v>
      </c>
      <c r="Q31" s="1">
        <v>10</v>
      </c>
      <c r="R31" s="1" t="s">
        <v>38</v>
      </c>
      <c r="S31">
        <v>96</v>
      </c>
      <c r="T31" s="11" t="s">
        <v>534</v>
      </c>
      <c r="U31" s="7" t="s">
        <v>536</v>
      </c>
      <c r="V31" s="1" t="s">
        <v>41</v>
      </c>
      <c r="W31" s="1"/>
      <c r="X31" s="1"/>
      <c r="Y31" s="1">
        <v>28</v>
      </c>
      <c r="Z31" s="27">
        <v>0</v>
      </c>
      <c r="AA31" s="25">
        <v>0</v>
      </c>
    </row>
    <row r="32" spans="1:27" ht="24">
      <c r="A32">
        <v>53000029</v>
      </c>
      <c r="B32" s="8" t="s">
        <v>42</v>
      </c>
      <c r="C32" s="1" t="s">
        <v>232</v>
      </c>
      <c r="D32" s="25" t="s">
        <v>713</v>
      </c>
      <c r="E32" s="1">
        <v>4</v>
      </c>
      <c r="F32">
        <v>200</v>
      </c>
      <c r="G32" s="1">
        <v>6</v>
      </c>
      <c r="H32" s="1">
        <f t="shared" si="0"/>
        <v>2</v>
      </c>
      <c r="I32" s="1">
        <v>4</v>
      </c>
      <c r="J32" s="1">
        <v>100</v>
      </c>
      <c r="K32" s="1">
        <v>0</v>
      </c>
      <c r="L32" s="1">
        <v>0</v>
      </c>
      <c r="M32" s="1">
        <v>0</v>
      </c>
      <c r="N32" s="1">
        <v>0</v>
      </c>
      <c r="O32" s="1">
        <v>2</v>
      </c>
      <c r="P32" s="38">
        <f t="shared" si="1"/>
        <v>2</v>
      </c>
      <c r="Q32" s="1">
        <v>10</v>
      </c>
      <c r="R32" s="1" t="s">
        <v>6</v>
      </c>
      <c r="S32">
        <v>100</v>
      </c>
      <c r="T32" s="11" t="s">
        <v>744</v>
      </c>
      <c r="U32" s="21" t="s">
        <v>343</v>
      </c>
      <c r="V32" s="1" t="s">
        <v>43</v>
      </c>
      <c r="W32" s="1"/>
      <c r="X32" s="1"/>
      <c r="Y32" s="1">
        <v>29</v>
      </c>
      <c r="Z32" s="27">
        <v>0</v>
      </c>
      <c r="AA32" s="25">
        <v>0</v>
      </c>
    </row>
    <row r="33" spans="1:27" ht="24">
      <c r="A33">
        <v>53000030</v>
      </c>
      <c r="B33" s="8" t="s">
        <v>453</v>
      </c>
      <c r="C33" s="1" t="s">
        <v>454</v>
      </c>
      <c r="D33" s="25" t="s">
        <v>514</v>
      </c>
      <c r="E33" s="1">
        <v>1</v>
      </c>
      <c r="F33">
        <v>202</v>
      </c>
      <c r="G33" s="1">
        <v>0</v>
      </c>
      <c r="H33" s="1">
        <f t="shared" si="0"/>
        <v>1</v>
      </c>
      <c r="I33" s="1">
        <v>1</v>
      </c>
      <c r="J33" s="1">
        <v>0</v>
      </c>
      <c r="K33" s="1">
        <v>0</v>
      </c>
      <c r="L33" s="1">
        <v>0</v>
      </c>
      <c r="M33" s="1">
        <v>0</v>
      </c>
      <c r="N33" s="1">
        <v>70</v>
      </c>
      <c r="O33" s="1">
        <v>0</v>
      </c>
      <c r="P33" s="38">
        <f t="shared" si="1"/>
        <v>0</v>
      </c>
      <c r="Q33" s="1">
        <v>12</v>
      </c>
      <c r="R33" s="1" t="s">
        <v>28</v>
      </c>
      <c r="S33">
        <v>100</v>
      </c>
      <c r="T33" s="11" t="s">
        <v>462</v>
      </c>
      <c r="U33" s="1" t="s">
        <v>513</v>
      </c>
      <c r="V33" s="1" t="s">
        <v>4</v>
      </c>
      <c r="W33" s="1"/>
      <c r="X33" s="1">
        <v>11000006</v>
      </c>
      <c r="Y33" s="1">
        <v>30</v>
      </c>
      <c r="Z33" s="27">
        <v>0</v>
      </c>
      <c r="AA33" s="25">
        <v>1</v>
      </c>
    </row>
    <row r="34" spans="1:27" ht="24">
      <c r="A34">
        <v>53000031</v>
      </c>
      <c r="B34" s="8" t="s">
        <v>455</v>
      </c>
      <c r="C34" s="1" t="s">
        <v>456</v>
      </c>
      <c r="D34" s="25" t="s">
        <v>514</v>
      </c>
      <c r="E34" s="1">
        <v>2</v>
      </c>
      <c r="F34">
        <v>202</v>
      </c>
      <c r="G34" s="1">
        <v>0</v>
      </c>
      <c r="H34" s="1">
        <f t="shared" si="0"/>
        <v>1</v>
      </c>
      <c r="I34" s="1">
        <v>2</v>
      </c>
      <c r="J34" s="1">
        <v>100</v>
      </c>
      <c r="K34" s="1">
        <v>0</v>
      </c>
      <c r="L34" s="1">
        <v>0</v>
      </c>
      <c r="M34" s="1">
        <v>0</v>
      </c>
      <c r="N34" s="1">
        <v>70</v>
      </c>
      <c r="O34" s="1">
        <v>0</v>
      </c>
      <c r="P34" s="38">
        <f t="shared" si="1"/>
        <v>0</v>
      </c>
      <c r="Q34" s="1">
        <v>12</v>
      </c>
      <c r="R34" s="1" t="s">
        <v>28</v>
      </c>
      <c r="S34">
        <v>100</v>
      </c>
      <c r="T34" s="11" t="s">
        <v>463</v>
      </c>
      <c r="U34" s="1" t="s">
        <v>457</v>
      </c>
      <c r="V34" s="1" t="s">
        <v>4</v>
      </c>
      <c r="W34" s="1"/>
      <c r="X34" s="1">
        <v>11000004</v>
      </c>
      <c r="Y34" s="1">
        <v>31</v>
      </c>
      <c r="Z34" s="27">
        <v>0</v>
      </c>
      <c r="AA34" s="25">
        <v>1</v>
      </c>
    </row>
    <row r="35" spans="1:27" ht="84">
      <c r="A35">
        <v>53000032</v>
      </c>
      <c r="B35" s="8" t="s">
        <v>177</v>
      </c>
      <c r="C35" s="1" t="s">
        <v>298</v>
      </c>
      <c r="D35" s="25" t="s">
        <v>715</v>
      </c>
      <c r="E35" s="1">
        <v>3</v>
      </c>
      <c r="F35">
        <v>202</v>
      </c>
      <c r="G35" s="1">
        <v>6</v>
      </c>
      <c r="H35" s="1">
        <f t="shared" si="0"/>
        <v>3</v>
      </c>
      <c r="I35" s="1">
        <v>3</v>
      </c>
      <c r="J35" s="1">
        <v>80</v>
      </c>
      <c r="K35" s="1">
        <v>0</v>
      </c>
      <c r="L35" s="1">
        <v>0</v>
      </c>
      <c r="M35" s="1">
        <v>0</v>
      </c>
      <c r="N35" s="1">
        <v>0</v>
      </c>
      <c r="O35" s="1">
        <v>6</v>
      </c>
      <c r="P35" s="38">
        <f t="shared" si="1"/>
        <v>6</v>
      </c>
      <c r="Q35" s="1">
        <v>10</v>
      </c>
      <c r="R35" s="7" t="s">
        <v>312</v>
      </c>
      <c r="S35">
        <v>100</v>
      </c>
      <c r="T35" s="11" t="s">
        <v>748</v>
      </c>
      <c r="U35" s="7" t="s">
        <v>423</v>
      </c>
      <c r="V35" s="1" t="s">
        <v>461</v>
      </c>
      <c r="W35" s="1" t="s">
        <v>461</v>
      </c>
      <c r="X35" s="1">
        <v>11000009</v>
      </c>
      <c r="Y35" s="1">
        <v>32</v>
      </c>
      <c r="Z35" s="27">
        <v>0</v>
      </c>
      <c r="AA35" s="25">
        <v>1</v>
      </c>
    </row>
    <row r="36" spans="1:27" ht="60">
      <c r="A36">
        <v>53000033</v>
      </c>
      <c r="B36" s="9" t="s">
        <v>311</v>
      </c>
      <c r="C36" s="1" t="s">
        <v>299</v>
      </c>
      <c r="D36" s="25" t="s">
        <v>708</v>
      </c>
      <c r="E36" s="1">
        <v>4</v>
      </c>
      <c r="F36">
        <v>201</v>
      </c>
      <c r="G36" s="1">
        <v>5</v>
      </c>
      <c r="H36" s="1">
        <f t="shared" ref="H36:H67" si="2">IF(AND(P36&gt;=13,P36&lt;=16),5,IF(AND(P36&gt;=9,P36&lt;=12),4,IF(AND(P36&gt;=5,P36&lt;=8),3,IF(AND(P36&gt;=1,P36&lt;=4),2,IF(AND(P36&gt;=-3,P36&lt;=0),1,IF(AND(P36&gt;=-5,P36&lt;=-4),0,6))))))</f>
        <v>1</v>
      </c>
      <c r="I36" s="1">
        <v>4</v>
      </c>
      <c r="J36" s="1">
        <v>0</v>
      </c>
      <c r="K36" s="1">
        <v>70</v>
      </c>
      <c r="L36" s="1">
        <v>0</v>
      </c>
      <c r="M36" s="1">
        <v>0</v>
      </c>
      <c r="N36" s="1">
        <v>0</v>
      </c>
      <c r="O36" s="1">
        <v>0</v>
      </c>
      <c r="P36" s="38">
        <f t="shared" ref="P36:P67" si="3">S36-100+O36</f>
        <v>0</v>
      </c>
      <c r="Q36" s="1">
        <v>12</v>
      </c>
      <c r="R36" s="1" t="s">
        <v>118</v>
      </c>
      <c r="S36">
        <v>100</v>
      </c>
      <c r="T36" s="11" t="s">
        <v>522</v>
      </c>
      <c r="U36" s="7" t="s">
        <v>353</v>
      </c>
      <c r="V36" s="1" t="s">
        <v>36</v>
      </c>
      <c r="W36" s="1" t="s">
        <v>36</v>
      </c>
      <c r="X36" s="1">
        <v>11000007</v>
      </c>
      <c r="Y36" s="1">
        <v>33</v>
      </c>
      <c r="Z36" s="27">
        <v>0</v>
      </c>
      <c r="AA36" s="25">
        <v>1</v>
      </c>
    </row>
    <row r="37" spans="1:27" ht="60">
      <c r="A37">
        <v>53000034</v>
      </c>
      <c r="B37" s="8" t="s">
        <v>169</v>
      </c>
      <c r="C37" s="1" t="s">
        <v>293</v>
      </c>
      <c r="D37" s="25" t="s">
        <v>540</v>
      </c>
      <c r="E37" s="1">
        <v>1</v>
      </c>
      <c r="F37">
        <v>202</v>
      </c>
      <c r="G37" s="1">
        <v>0</v>
      </c>
      <c r="H37" s="1">
        <f t="shared" si="2"/>
        <v>1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60</v>
      </c>
      <c r="O37" s="1">
        <v>0</v>
      </c>
      <c r="P37" s="38">
        <f t="shared" si="3"/>
        <v>0</v>
      </c>
      <c r="Q37" s="1">
        <v>0</v>
      </c>
      <c r="R37" s="1" t="s">
        <v>1</v>
      </c>
      <c r="S37">
        <v>100</v>
      </c>
      <c r="T37" s="11" t="s">
        <v>737</v>
      </c>
      <c r="U37" s="7" t="s">
        <v>358</v>
      </c>
      <c r="V37" s="1" t="s">
        <v>170</v>
      </c>
      <c r="W37" s="1"/>
      <c r="X37" s="1">
        <v>11000004</v>
      </c>
      <c r="Y37" s="1">
        <v>34</v>
      </c>
      <c r="Z37" s="27">
        <v>0</v>
      </c>
      <c r="AA37" s="25">
        <v>0</v>
      </c>
    </row>
    <row r="38" spans="1:27" ht="72">
      <c r="A38">
        <v>53000035</v>
      </c>
      <c r="B38" s="8" t="s">
        <v>47</v>
      </c>
      <c r="C38" s="1" t="s">
        <v>233</v>
      </c>
      <c r="D38" s="25" t="s">
        <v>715</v>
      </c>
      <c r="E38" s="1">
        <v>3</v>
      </c>
      <c r="F38">
        <v>201</v>
      </c>
      <c r="G38" s="1">
        <v>1</v>
      </c>
      <c r="H38" s="1">
        <f t="shared" si="2"/>
        <v>2</v>
      </c>
      <c r="I38" s="1">
        <v>3</v>
      </c>
      <c r="J38" s="1">
        <v>90</v>
      </c>
      <c r="K38" s="1">
        <v>0</v>
      </c>
      <c r="L38" s="1">
        <v>0</v>
      </c>
      <c r="M38" s="1">
        <v>40</v>
      </c>
      <c r="N38" s="1">
        <v>0</v>
      </c>
      <c r="O38" s="1">
        <v>1</v>
      </c>
      <c r="P38" s="38">
        <f t="shared" si="3"/>
        <v>1</v>
      </c>
      <c r="Q38" s="1">
        <v>15</v>
      </c>
      <c r="R38" s="1" t="s">
        <v>661</v>
      </c>
      <c r="S38">
        <v>100</v>
      </c>
      <c r="T38" s="11" t="s">
        <v>663</v>
      </c>
      <c r="U38" s="7" t="s">
        <v>662</v>
      </c>
      <c r="V38" s="1" t="s">
        <v>49</v>
      </c>
      <c r="W38" s="1" t="s">
        <v>49</v>
      </c>
      <c r="X38" s="1">
        <v>11000007</v>
      </c>
      <c r="Y38" s="1">
        <v>35</v>
      </c>
      <c r="Z38" s="27">
        <v>0</v>
      </c>
      <c r="AA38" s="25">
        <v>0</v>
      </c>
    </row>
    <row r="39" spans="1:27" ht="48">
      <c r="A39">
        <v>53000036</v>
      </c>
      <c r="B39" s="8" t="s">
        <v>50</v>
      </c>
      <c r="C39" s="1" t="s">
        <v>234</v>
      </c>
      <c r="D39" s="25" t="s">
        <v>659</v>
      </c>
      <c r="E39" s="1">
        <v>3</v>
      </c>
      <c r="F39">
        <v>203</v>
      </c>
      <c r="G39" s="1">
        <v>6</v>
      </c>
      <c r="H39" s="1">
        <f t="shared" si="2"/>
        <v>2</v>
      </c>
      <c r="I39" s="1">
        <v>3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3</v>
      </c>
      <c r="P39" s="38">
        <f t="shared" si="3"/>
        <v>3</v>
      </c>
      <c r="Q39" s="1">
        <v>12</v>
      </c>
      <c r="R39" s="1" t="s">
        <v>660</v>
      </c>
      <c r="S39">
        <v>100</v>
      </c>
      <c r="T39" s="11" t="s">
        <v>657</v>
      </c>
      <c r="U39" s="1" t="s">
        <v>658</v>
      </c>
      <c r="V39" s="1" t="s">
        <v>51</v>
      </c>
      <c r="W39" s="1"/>
      <c r="X39" s="1">
        <v>11000003</v>
      </c>
      <c r="Y39" s="1">
        <v>36</v>
      </c>
      <c r="Z39" s="27">
        <v>0</v>
      </c>
      <c r="AA39" s="25">
        <v>0</v>
      </c>
    </row>
    <row r="40" spans="1:27" ht="24">
      <c r="A40">
        <v>53000037</v>
      </c>
      <c r="B40" s="8" t="s">
        <v>52</v>
      </c>
      <c r="C40" s="1" t="s">
        <v>235</v>
      </c>
      <c r="D40" s="25" t="s">
        <v>709</v>
      </c>
      <c r="E40" s="1">
        <v>1</v>
      </c>
      <c r="F40">
        <v>200</v>
      </c>
      <c r="G40" s="1">
        <v>5</v>
      </c>
      <c r="H40" s="1">
        <f t="shared" si="2"/>
        <v>1</v>
      </c>
      <c r="I40" s="1">
        <v>1</v>
      </c>
      <c r="J40" s="1">
        <v>0</v>
      </c>
      <c r="K40" s="1">
        <v>30</v>
      </c>
      <c r="L40" s="1">
        <v>0</v>
      </c>
      <c r="M40" s="1">
        <v>8</v>
      </c>
      <c r="N40" s="1">
        <v>0</v>
      </c>
      <c r="O40" s="1">
        <v>0</v>
      </c>
      <c r="P40" s="38">
        <f t="shared" si="3"/>
        <v>0</v>
      </c>
      <c r="Q40" s="1">
        <v>12</v>
      </c>
      <c r="R40" s="1" t="s">
        <v>14</v>
      </c>
      <c r="S40">
        <v>100</v>
      </c>
      <c r="T40" s="11" t="s">
        <v>529</v>
      </c>
      <c r="U40" s="7" t="s">
        <v>531</v>
      </c>
      <c r="V40" s="1" t="s">
        <v>53</v>
      </c>
      <c r="W40" s="1"/>
      <c r="X40" s="1"/>
      <c r="Y40" s="1">
        <v>37</v>
      </c>
      <c r="Z40" s="27">
        <v>0</v>
      </c>
      <c r="AA40" s="25">
        <v>0</v>
      </c>
    </row>
    <row r="41" spans="1:27" ht="36">
      <c r="A41">
        <v>53000038</v>
      </c>
      <c r="B41" s="8" t="s">
        <v>54</v>
      </c>
      <c r="C41" s="1" t="s">
        <v>236</v>
      </c>
      <c r="D41" s="25" t="s">
        <v>710</v>
      </c>
      <c r="E41" s="1">
        <v>2</v>
      </c>
      <c r="F41">
        <v>200</v>
      </c>
      <c r="G41" s="1">
        <v>0</v>
      </c>
      <c r="H41" s="1">
        <f t="shared" si="2"/>
        <v>2</v>
      </c>
      <c r="I41" s="1">
        <v>2</v>
      </c>
      <c r="J41" s="1">
        <v>0</v>
      </c>
      <c r="K41" s="1">
        <v>50</v>
      </c>
      <c r="L41" s="1">
        <v>10</v>
      </c>
      <c r="M41" s="1">
        <v>0</v>
      </c>
      <c r="N41" s="1">
        <v>0</v>
      </c>
      <c r="O41" s="1">
        <v>3</v>
      </c>
      <c r="P41" s="38">
        <f t="shared" si="3"/>
        <v>3</v>
      </c>
      <c r="Q41" s="1">
        <v>12</v>
      </c>
      <c r="R41" s="1" t="s">
        <v>14</v>
      </c>
      <c r="S41">
        <v>100</v>
      </c>
      <c r="T41" s="11" t="s">
        <v>634</v>
      </c>
      <c r="U41" s="7" t="s">
        <v>532</v>
      </c>
      <c r="V41" s="1" t="s">
        <v>55</v>
      </c>
      <c r="W41" s="1"/>
      <c r="X41" s="1">
        <v>11000002</v>
      </c>
      <c r="Y41" s="1">
        <v>38</v>
      </c>
      <c r="Z41" s="27">
        <v>0</v>
      </c>
      <c r="AA41" s="25">
        <v>0</v>
      </c>
    </row>
    <row r="42" spans="1:27" ht="24">
      <c r="A42">
        <v>53000039</v>
      </c>
      <c r="B42" s="8" t="s">
        <v>448</v>
      </c>
      <c r="C42" s="1" t="s">
        <v>449</v>
      </c>
      <c r="D42" s="25" t="s">
        <v>517</v>
      </c>
      <c r="E42" s="1">
        <v>1</v>
      </c>
      <c r="F42">
        <v>202</v>
      </c>
      <c r="G42" s="1">
        <v>0</v>
      </c>
      <c r="H42" s="1">
        <f t="shared" si="2"/>
        <v>1</v>
      </c>
      <c r="I42" s="1">
        <v>1</v>
      </c>
      <c r="J42" s="1">
        <v>0</v>
      </c>
      <c r="K42" s="1">
        <v>0</v>
      </c>
      <c r="L42" s="1">
        <v>0</v>
      </c>
      <c r="M42" s="1">
        <v>0</v>
      </c>
      <c r="N42" s="1">
        <v>50</v>
      </c>
      <c r="O42" s="1">
        <v>15</v>
      </c>
      <c r="P42" s="38">
        <f t="shared" si="3"/>
        <v>0</v>
      </c>
      <c r="Q42" s="1">
        <v>12</v>
      </c>
      <c r="R42" s="1" t="s">
        <v>28</v>
      </c>
      <c r="S42">
        <v>85</v>
      </c>
      <c r="T42" s="11" t="s">
        <v>527</v>
      </c>
      <c r="U42" s="1" t="s">
        <v>450</v>
      </c>
      <c r="V42" s="1" t="s">
        <v>4</v>
      </c>
      <c r="W42" s="1"/>
      <c r="X42" s="1">
        <v>11000008</v>
      </c>
      <c r="Y42" s="1">
        <v>39</v>
      </c>
      <c r="Z42" s="27">
        <v>0</v>
      </c>
      <c r="AA42" s="25">
        <v>0</v>
      </c>
    </row>
    <row r="43" spans="1:27" ht="24">
      <c r="A43">
        <v>53000040</v>
      </c>
      <c r="B43" s="8" t="s">
        <v>445</v>
      </c>
      <c r="C43" s="1" t="s">
        <v>237</v>
      </c>
      <c r="D43" s="25" t="s">
        <v>517</v>
      </c>
      <c r="E43" s="1">
        <v>2</v>
      </c>
      <c r="F43">
        <v>202</v>
      </c>
      <c r="G43" s="1">
        <v>0</v>
      </c>
      <c r="H43" s="1">
        <f t="shared" si="2"/>
        <v>1</v>
      </c>
      <c r="I43" s="1">
        <v>2</v>
      </c>
      <c r="J43" s="1">
        <v>0</v>
      </c>
      <c r="K43" s="1">
        <v>0</v>
      </c>
      <c r="L43" s="1">
        <v>0</v>
      </c>
      <c r="M43" s="1">
        <v>0</v>
      </c>
      <c r="N43" s="1">
        <v>70</v>
      </c>
      <c r="O43" s="1">
        <v>0</v>
      </c>
      <c r="P43" s="38">
        <f t="shared" si="3"/>
        <v>0</v>
      </c>
      <c r="Q43" s="1">
        <v>12</v>
      </c>
      <c r="R43" s="1" t="s">
        <v>28</v>
      </c>
      <c r="S43">
        <v>100</v>
      </c>
      <c r="T43" s="11" t="s">
        <v>464</v>
      </c>
      <c r="U43" s="1" t="s">
        <v>451</v>
      </c>
      <c r="V43" s="1" t="s">
        <v>4</v>
      </c>
      <c r="W43" s="1"/>
      <c r="X43" s="1">
        <v>11000006</v>
      </c>
      <c r="Y43" s="1">
        <v>40</v>
      </c>
      <c r="Z43" s="27">
        <v>0</v>
      </c>
      <c r="AA43" s="25">
        <v>0</v>
      </c>
    </row>
    <row r="44" spans="1:27" ht="36">
      <c r="A44">
        <v>53000041</v>
      </c>
      <c r="B44" s="8" t="s">
        <v>56</v>
      </c>
      <c r="C44" s="1" t="s">
        <v>238</v>
      </c>
      <c r="D44" s="25" t="s">
        <v>594</v>
      </c>
      <c r="E44" s="1">
        <v>2</v>
      </c>
      <c r="F44">
        <v>200</v>
      </c>
      <c r="G44" s="1">
        <v>0</v>
      </c>
      <c r="H44" s="1">
        <f t="shared" si="2"/>
        <v>1</v>
      </c>
      <c r="I44" s="1">
        <v>2</v>
      </c>
      <c r="J44" s="1">
        <v>0</v>
      </c>
      <c r="K44" s="1">
        <v>0</v>
      </c>
      <c r="L44" s="1">
        <v>0</v>
      </c>
      <c r="M44" s="1">
        <v>2</v>
      </c>
      <c r="N44" s="1">
        <v>0</v>
      </c>
      <c r="O44" s="1">
        <v>0</v>
      </c>
      <c r="P44" s="38">
        <f t="shared" si="3"/>
        <v>0</v>
      </c>
      <c r="Q44" s="1">
        <v>12</v>
      </c>
      <c r="R44" s="1" t="s">
        <v>14</v>
      </c>
      <c r="S44">
        <v>100</v>
      </c>
      <c r="T44" s="11" t="s">
        <v>738</v>
      </c>
      <c r="U44" s="7" t="s">
        <v>595</v>
      </c>
      <c r="V44" s="1" t="s">
        <v>57</v>
      </c>
      <c r="W44" s="1"/>
      <c r="X44" s="1"/>
      <c r="Y44" s="1">
        <v>41</v>
      </c>
      <c r="Z44" s="27">
        <v>0</v>
      </c>
      <c r="AA44" s="25">
        <v>0</v>
      </c>
    </row>
    <row r="45" spans="1:27" ht="84">
      <c r="A45">
        <v>53000042</v>
      </c>
      <c r="B45" s="8" t="s">
        <v>58</v>
      </c>
      <c r="C45" s="1" t="s">
        <v>239</v>
      </c>
      <c r="D45" s="25" t="s">
        <v>715</v>
      </c>
      <c r="E45" s="1">
        <v>3</v>
      </c>
      <c r="F45">
        <v>201</v>
      </c>
      <c r="G45" s="1">
        <v>0</v>
      </c>
      <c r="H45" s="1">
        <f t="shared" si="2"/>
        <v>3</v>
      </c>
      <c r="I45" s="1">
        <v>3</v>
      </c>
      <c r="J45" s="1">
        <v>60</v>
      </c>
      <c r="K45" s="1">
        <v>0</v>
      </c>
      <c r="L45" s="1">
        <v>0</v>
      </c>
      <c r="M45" s="1">
        <v>0</v>
      </c>
      <c r="N45" s="1">
        <v>0</v>
      </c>
      <c r="O45" s="1">
        <v>-3</v>
      </c>
      <c r="P45" s="38">
        <f t="shared" si="3"/>
        <v>7</v>
      </c>
      <c r="Q45" s="1">
        <v>15</v>
      </c>
      <c r="R45" s="7" t="s">
        <v>307</v>
      </c>
      <c r="S45">
        <v>110</v>
      </c>
      <c r="T45" s="11" t="s">
        <v>749</v>
      </c>
      <c r="U45" s="7" t="s">
        <v>629</v>
      </c>
      <c r="V45" s="1" t="s">
        <v>59</v>
      </c>
      <c r="W45" s="1" t="s">
        <v>59</v>
      </c>
      <c r="X45" s="1">
        <v>11000010</v>
      </c>
      <c r="Y45" s="1">
        <v>42</v>
      </c>
      <c r="Z45" s="27">
        <v>0</v>
      </c>
      <c r="AA45" s="25">
        <v>0</v>
      </c>
    </row>
    <row r="46" spans="1:27" ht="24">
      <c r="A46">
        <v>53000043</v>
      </c>
      <c r="B46" s="8" t="s">
        <v>60</v>
      </c>
      <c r="C46" s="1" t="s">
        <v>240</v>
      </c>
      <c r="D46" s="25" t="s">
        <v>560</v>
      </c>
      <c r="E46" s="1">
        <v>2</v>
      </c>
      <c r="F46">
        <v>202</v>
      </c>
      <c r="G46" s="1">
        <v>0</v>
      </c>
      <c r="H46" s="1">
        <f t="shared" si="2"/>
        <v>1</v>
      </c>
      <c r="I46" s="1">
        <v>2</v>
      </c>
      <c r="J46" s="1">
        <v>0</v>
      </c>
      <c r="K46" s="1">
        <v>0</v>
      </c>
      <c r="L46" s="1">
        <v>0</v>
      </c>
      <c r="M46" s="1">
        <v>1.5</v>
      </c>
      <c r="N46" s="1">
        <v>0</v>
      </c>
      <c r="O46" s="1">
        <v>0</v>
      </c>
      <c r="P46" s="38">
        <f t="shared" si="3"/>
        <v>0</v>
      </c>
      <c r="Q46" s="1">
        <v>0</v>
      </c>
      <c r="R46" s="1" t="s">
        <v>28</v>
      </c>
      <c r="S46">
        <v>100</v>
      </c>
      <c r="T46" s="11" t="s">
        <v>403</v>
      </c>
      <c r="U46" s="1" t="s">
        <v>559</v>
      </c>
      <c r="V46" s="1" t="s">
        <v>4</v>
      </c>
      <c r="W46" s="1"/>
      <c r="X46" s="1">
        <v>11000008</v>
      </c>
      <c r="Y46" s="1">
        <v>43</v>
      </c>
      <c r="Z46" s="27">
        <v>0</v>
      </c>
      <c r="AA46" s="25">
        <v>0</v>
      </c>
    </row>
    <row r="47" spans="1:27" ht="24">
      <c r="A47">
        <v>53000044</v>
      </c>
      <c r="B47" s="8" t="s">
        <v>446</v>
      </c>
      <c r="C47" s="1" t="s">
        <v>241</v>
      </c>
      <c r="D47" s="25" t="s">
        <v>516</v>
      </c>
      <c r="E47" s="1">
        <v>3</v>
      </c>
      <c r="F47">
        <v>202</v>
      </c>
      <c r="G47" s="1">
        <v>0</v>
      </c>
      <c r="H47" s="1">
        <f t="shared" si="2"/>
        <v>2</v>
      </c>
      <c r="I47" s="1">
        <v>3</v>
      </c>
      <c r="J47" s="1">
        <v>0</v>
      </c>
      <c r="K47" s="1">
        <v>0</v>
      </c>
      <c r="L47" s="1">
        <v>0</v>
      </c>
      <c r="M47" s="1">
        <v>0</v>
      </c>
      <c r="N47" s="1">
        <v>55</v>
      </c>
      <c r="O47" s="1">
        <v>6</v>
      </c>
      <c r="P47" s="38">
        <f t="shared" si="3"/>
        <v>1</v>
      </c>
      <c r="Q47" s="1">
        <v>0</v>
      </c>
      <c r="R47" s="1" t="s">
        <v>28</v>
      </c>
      <c r="S47">
        <v>95</v>
      </c>
      <c r="T47" s="11" t="s">
        <v>465</v>
      </c>
      <c r="U47" s="1" t="s">
        <v>515</v>
      </c>
      <c r="V47" s="1" t="s">
        <v>4</v>
      </c>
      <c r="W47" s="1"/>
      <c r="X47" s="1">
        <v>11000008</v>
      </c>
      <c r="Y47" s="1">
        <v>44</v>
      </c>
      <c r="Z47" s="27">
        <v>0</v>
      </c>
      <c r="AA47" s="25">
        <v>0</v>
      </c>
    </row>
    <row r="48" spans="1:27" ht="72">
      <c r="A48">
        <v>53000045</v>
      </c>
      <c r="B48" s="8" t="s">
        <v>61</v>
      </c>
      <c r="C48" s="1" t="s">
        <v>242</v>
      </c>
      <c r="D48" s="25" t="s">
        <v>537</v>
      </c>
      <c r="E48" s="1">
        <v>2</v>
      </c>
      <c r="F48">
        <v>201</v>
      </c>
      <c r="G48" s="1">
        <v>0</v>
      </c>
      <c r="H48" s="1">
        <f t="shared" si="2"/>
        <v>1</v>
      </c>
      <c r="I48" s="1">
        <v>2</v>
      </c>
      <c r="J48" s="1">
        <v>0</v>
      </c>
      <c r="K48" s="1">
        <v>0</v>
      </c>
      <c r="L48" s="1">
        <v>0</v>
      </c>
      <c r="M48" s="1">
        <v>0</v>
      </c>
      <c r="N48" s="1">
        <v>60</v>
      </c>
      <c r="O48" s="1">
        <v>0</v>
      </c>
      <c r="P48" s="38">
        <f t="shared" si="3"/>
        <v>0</v>
      </c>
      <c r="Q48" s="1">
        <v>30</v>
      </c>
      <c r="R48" s="7" t="s">
        <v>674</v>
      </c>
      <c r="S48">
        <v>100</v>
      </c>
      <c r="T48" s="11" t="s">
        <v>739</v>
      </c>
      <c r="U48" s="1" t="s">
        <v>675</v>
      </c>
      <c r="V48" s="1" t="s">
        <v>322</v>
      </c>
      <c r="W48" s="1"/>
      <c r="X48" s="1">
        <v>11000005</v>
      </c>
      <c r="Y48" s="1">
        <v>45</v>
      </c>
      <c r="Z48" s="27">
        <v>0</v>
      </c>
      <c r="AA48" s="25">
        <v>0</v>
      </c>
    </row>
    <row r="49" spans="1:27" ht="60">
      <c r="A49">
        <v>53000046</v>
      </c>
      <c r="B49" s="8" t="s">
        <v>62</v>
      </c>
      <c r="C49" s="1" t="s">
        <v>243</v>
      </c>
      <c r="D49" s="25" t="s">
        <v>715</v>
      </c>
      <c r="E49" s="1">
        <v>5</v>
      </c>
      <c r="F49">
        <v>201</v>
      </c>
      <c r="G49" s="1">
        <v>2</v>
      </c>
      <c r="H49" s="1">
        <f t="shared" si="2"/>
        <v>3</v>
      </c>
      <c r="I49" s="1">
        <v>5</v>
      </c>
      <c r="J49" s="1">
        <v>60</v>
      </c>
      <c r="K49" s="1">
        <v>0</v>
      </c>
      <c r="L49" s="1">
        <v>0</v>
      </c>
      <c r="M49" s="1">
        <v>0</v>
      </c>
      <c r="N49" s="1">
        <v>0</v>
      </c>
      <c r="O49" s="1">
        <v>6</v>
      </c>
      <c r="P49" s="38">
        <f t="shared" si="3"/>
        <v>6</v>
      </c>
      <c r="Q49" s="1">
        <v>3</v>
      </c>
      <c r="R49" s="1" t="s">
        <v>48</v>
      </c>
      <c r="S49">
        <v>100</v>
      </c>
      <c r="T49" s="11" t="s">
        <v>750</v>
      </c>
      <c r="U49" s="7" t="s">
        <v>623</v>
      </c>
      <c r="V49" s="1" t="s">
        <v>63</v>
      </c>
      <c r="W49" s="1"/>
      <c r="X49" s="1">
        <v>11000008</v>
      </c>
      <c r="Y49" s="1">
        <v>46</v>
      </c>
      <c r="Z49" s="27">
        <v>0</v>
      </c>
      <c r="AA49" s="25">
        <v>0</v>
      </c>
    </row>
    <row r="50" spans="1:27" ht="72">
      <c r="A50">
        <v>53000047</v>
      </c>
      <c r="B50" s="8" t="s">
        <v>64</v>
      </c>
      <c r="C50" s="1" t="s">
        <v>244</v>
      </c>
      <c r="D50" s="25" t="s">
        <v>715</v>
      </c>
      <c r="E50" s="1">
        <v>5</v>
      </c>
      <c r="F50">
        <v>201</v>
      </c>
      <c r="G50" s="1">
        <v>3</v>
      </c>
      <c r="H50" s="1">
        <f t="shared" si="2"/>
        <v>2</v>
      </c>
      <c r="I50" s="1">
        <v>5</v>
      </c>
      <c r="J50" s="1">
        <v>45</v>
      </c>
      <c r="K50" s="1">
        <v>0</v>
      </c>
      <c r="L50" s="1">
        <v>0</v>
      </c>
      <c r="M50" s="1">
        <v>0</v>
      </c>
      <c r="N50" s="1">
        <v>0</v>
      </c>
      <c r="O50" s="1">
        <v>3</v>
      </c>
      <c r="P50" s="38">
        <f t="shared" si="3"/>
        <v>3</v>
      </c>
      <c r="Q50" s="1">
        <v>20</v>
      </c>
      <c r="R50" s="7" t="s">
        <v>307</v>
      </c>
      <c r="S50">
        <v>100</v>
      </c>
      <c r="T50" s="11" t="s">
        <v>751</v>
      </c>
      <c r="U50" s="7" t="s">
        <v>664</v>
      </c>
      <c r="V50" s="1" t="s">
        <v>65</v>
      </c>
      <c r="W50" s="1" t="s">
        <v>65</v>
      </c>
      <c r="X50" s="1">
        <v>11000006</v>
      </c>
      <c r="Y50" s="1">
        <v>47</v>
      </c>
      <c r="Z50" s="27">
        <v>0</v>
      </c>
      <c r="AA50" s="25">
        <v>0</v>
      </c>
    </row>
    <row r="51" spans="1:27" ht="24">
      <c r="A51">
        <v>53000048</v>
      </c>
      <c r="B51" s="8" t="s">
        <v>66</v>
      </c>
      <c r="C51" s="1" t="s">
        <v>245</v>
      </c>
      <c r="D51" s="25" t="s">
        <v>713</v>
      </c>
      <c r="E51" s="1">
        <v>5</v>
      </c>
      <c r="F51">
        <v>201</v>
      </c>
      <c r="G51" s="1">
        <v>3</v>
      </c>
      <c r="H51" s="1">
        <f t="shared" si="2"/>
        <v>3</v>
      </c>
      <c r="I51" s="1">
        <v>5</v>
      </c>
      <c r="J51" s="1">
        <v>100</v>
      </c>
      <c r="K51" s="1">
        <v>0</v>
      </c>
      <c r="L51" s="1">
        <v>0</v>
      </c>
      <c r="M51" s="1">
        <v>0</v>
      </c>
      <c r="N51" s="1">
        <v>0</v>
      </c>
      <c r="O51" s="1">
        <v>5</v>
      </c>
      <c r="P51" s="38">
        <f t="shared" si="3"/>
        <v>5</v>
      </c>
      <c r="Q51" s="1">
        <v>0</v>
      </c>
      <c r="R51" s="1" t="s">
        <v>679</v>
      </c>
      <c r="S51">
        <v>100</v>
      </c>
      <c r="T51" s="11" t="s">
        <v>744</v>
      </c>
      <c r="U51" s="1" t="s">
        <v>638</v>
      </c>
      <c r="V51" s="1" t="s">
        <v>21</v>
      </c>
      <c r="W51" s="1"/>
      <c r="X51" s="1">
        <v>11000006</v>
      </c>
      <c r="Y51" s="1">
        <v>48</v>
      </c>
      <c r="Z51" s="27">
        <v>0</v>
      </c>
      <c r="AA51" s="25">
        <v>0</v>
      </c>
    </row>
    <row r="52" spans="1:27" ht="72">
      <c r="A52">
        <v>53000049</v>
      </c>
      <c r="B52" s="8" t="s">
        <v>67</v>
      </c>
      <c r="C52" s="1" t="s">
        <v>246</v>
      </c>
      <c r="D52" s="25" t="s">
        <v>715</v>
      </c>
      <c r="E52" s="1">
        <v>3</v>
      </c>
      <c r="F52">
        <v>201</v>
      </c>
      <c r="G52" s="1">
        <v>0</v>
      </c>
      <c r="H52" s="1">
        <f t="shared" si="2"/>
        <v>2</v>
      </c>
      <c r="I52" s="1">
        <v>3</v>
      </c>
      <c r="J52" s="1">
        <v>60</v>
      </c>
      <c r="K52" s="1">
        <v>0</v>
      </c>
      <c r="L52" s="1">
        <v>0</v>
      </c>
      <c r="M52" s="1">
        <v>0</v>
      </c>
      <c r="N52" s="1">
        <v>0</v>
      </c>
      <c r="O52" s="1">
        <v>-1</v>
      </c>
      <c r="P52" s="38">
        <f t="shared" si="3"/>
        <v>4</v>
      </c>
      <c r="Q52" s="1">
        <v>15</v>
      </c>
      <c r="R52" s="7" t="s">
        <v>307</v>
      </c>
      <c r="S52">
        <v>105</v>
      </c>
      <c r="T52" s="11" t="s">
        <v>752</v>
      </c>
      <c r="U52" s="7" t="s">
        <v>635</v>
      </c>
      <c r="V52" s="1" t="s">
        <v>68</v>
      </c>
      <c r="W52" s="1" t="s">
        <v>68</v>
      </c>
      <c r="X52" s="1">
        <v>11000004</v>
      </c>
      <c r="Y52" s="1">
        <v>49</v>
      </c>
      <c r="Z52" s="27">
        <v>0</v>
      </c>
      <c r="AA52" s="25">
        <v>0</v>
      </c>
    </row>
    <row r="53" spans="1:27" ht="60">
      <c r="A53">
        <v>53000050</v>
      </c>
      <c r="B53" s="8" t="s">
        <v>69</v>
      </c>
      <c r="C53" s="1" t="s">
        <v>247</v>
      </c>
      <c r="D53" s="25" t="s">
        <v>715</v>
      </c>
      <c r="E53" s="1">
        <v>4</v>
      </c>
      <c r="F53">
        <v>201</v>
      </c>
      <c r="G53" s="1">
        <v>4</v>
      </c>
      <c r="H53" s="1">
        <f t="shared" si="2"/>
        <v>3</v>
      </c>
      <c r="I53" s="1">
        <v>4</v>
      </c>
      <c r="J53" s="1">
        <v>100</v>
      </c>
      <c r="K53" s="1">
        <v>0</v>
      </c>
      <c r="L53" s="1">
        <v>0</v>
      </c>
      <c r="M53" s="1">
        <v>0</v>
      </c>
      <c r="N53" s="1">
        <v>0</v>
      </c>
      <c r="O53" s="1">
        <v>10</v>
      </c>
      <c r="P53" s="38">
        <f t="shared" si="3"/>
        <v>5</v>
      </c>
      <c r="Q53" s="1">
        <v>0</v>
      </c>
      <c r="R53" s="7" t="s">
        <v>400</v>
      </c>
      <c r="S53">
        <v>95</v>
      </c>
      <c r="T53" s="11" t="s">
        <v>753</v>
      </c>
      <c r="U53" s="7" t="s">
        <v>622</v>
      </c>
      <c r="V53" s="1" t="s">
        <v>70</v>
      </c>
      <c r="W53" s="1"/>
      <c r="X53" s="1">
        <v>11000001</v>
      </c>
      <c r="Y53" s="1">
        <v>50</v>
      </c>
      <c r="Z53" s="27">
        <v>0</v>
      </c>
      <c r="AA53" s="25">
        <v>0</v>
      </c>
    </row>
    <row r="54" spans="1:27" ht="84">
      <c r="A54">
        <v>53000051</v>
      </c>
      <c r="B54" s="8" t="s">
        <v>71</v>
      </c>
      <c r="C54" s="1" t="s">
        <v>248</v>
      </c>
      <c r="D54" s="25" t="s">
        <v>716</v>
      </c>
      <c r="E54" s="1">
        <v>3</v>
      </c>
      <c r="F54">
        <v>201</v>
      </c>
      <c r="G54" s="1">
        <v>1</v>
      </c>
      <c r="H54" s="1">
        <f t="shared" si="2"/>
        <v>3</v>
      </c>
      <c r="I54" s="1">
        <v>3</v>
      </c>
      <c r="J54" s="1">
        <v>30</v>
      </c>
      <c r="K54" s="1">
        <v>0</v>
      </c>
      <c r="L54" s="1">
        <v>1</v>
      </c>
      <c r="M54" s="1">
        <v>0</v>
      </c>
      <c r="N54" s="1">
        <v>0</v>
      </c>
      <c r="O54" s="1">
        <v>5</v>
      </c>
      <c r="P54" s="38">
        <f t="shared" si="3"/>
        <v>5</v>
      </c>
      <c r="Q54" s="1">
        <v>12</v>
      </c>
      <c r="R54" s="7" t="s">
        <v>307</v>
      </c>
      <c r="S54">
        <v>100</v>
      </c>
      <c r="T54" s="11" t="s">
        <v>754</v>
      </c>
      <c r="U54" s="1" t="s">
        <v>636</v>
      </c>
      <c r="V54" s="1" t="s">
        <v>72</v>
      </c>
      <c r="W54" s="1" t="s">
        <v>72</v>
      </c>
      <c r="X54" s="1">
        <v>11000006</v>
      </c>
      <c r="Y54" s="1">
        <v>51</v>
      </c>
      <c r="Z54" s="27">
        <v>0</v>
      </c>
      <c r="AA54" s="25">
        <v>0</v>
      </c>
    </row>
    <row r="55" spans="1:27" ht="156">
      <c r="A55">
        <v>53000052</v>
      </c>
      <c r="B55" s="8" t="s">
        <v>650</v>
      </c>
      <c r="C55" s="1" t="s">
        <v>651</v>
      </c>
      <c r="D55" s="25" t="s">
        <v>715</v>
      </c>
      <c r="E55" s="1">
        <v>2</v>
      </c>
      <c r="F55">
        <v>201</v>
      </c>
      <c r="G55" s="1">
        <v>4</v>
      </c>
      <c r="H55" s="1">
        <f t="shared" si="2"/>
        <v>2</v>
      </c>
      <c r="I55" s="1">
        <v>2</v>
      </c>
      <c r="J55" s="1">
        <v>50</v>
      </c>
      <c r="K55" s="1">
        <v>0</v>
      </c>
      <c r="L55" s="1">
        <v>0</v>
      </c>
      <c r="M55" s="1">
        <v>0</v>
      </c>
      <c r="N55" s="1">
        <v>0</v>
      </c>
      <c r="O55" s="1">
        <v>7</v>
      </c>
      <c r="P55" s="38">
        <f t="shared" si="3"/>
        <v>2</v>
      </c>
      <c r="Q55" s="1">
        <v>12</v>
      </c>
      <c r="R55" s="1" t="s">
        <v>655</v>
      </c>
      <c r="S55">
        <v>95</v>
      </c>
      <c r="T55" s="11" t="s">
        <v>755</v>
      </c>
      <c r="U55" s="7" t="s">
        <v>656</v>
      </c>
      <c r="V55" s="1" t="s">
        <v>654</v>
      </c>
      <c r="W55" s="1" t="s">
        <v>654</v>
      </c>
      <c r="X55" s="1">
        <v>11000002</v>
      </c>
      <c r="Y55" s="1">
        <v>52</v>
      </c>
      <c r="Z55" s="27">
        <v>0</v>
      </c>
      <c r="AA55" s="25">
        <v>0</v>
      </c>
    </row>
    <row r="56" spans="1:27" ht="72">
      <c r="A56">
        <v>53000053</v>
      </c>
      <c r="B56" s="8" t="s">
        <v>73</v>
      </c>
      <c r="C56" s="1" t="s">
        <v>249</v>
      </c>
      <c r="D56" s="25" t="s">
        <v>715</v>
      </c>
      <c r="E56" s="1">
        <v>3</v>
      </c>
      <c r="F56">
        <v>201</v>
      </c>
      <c r="G56" s="1">
        <v>2</v>
      </c>
      <c r="H56" s="1">
        <f t="shared" si="2"/>
        <v>2</v>
      </c>
      <c r="I56" s="1">
        <v>3</v>
      </c>
      <c r="J56" s="1">
        <v>45</v>
      </c>
      <c r="K56" s="1">
        <v>0</v>
      </c>
      <c r="L56" s="1">
        <v>0</v>
      </c>
      <c r="M56" s="1">
        <v>0</v>
      </c>
      <c r="N56" s="1">
        <v>0</v>
      </c>
      <c r="O56" s="1">
        <v>1</v>
      </c>
      <c r="P56" s="38">
        <f t="shared" si="3"/>
        <v>1</v>
      </c>
      <c r="Q56" s="1">
        <v>20</v>
      </c>
      <c r="R56" s="1" t="s">
        <v>639</v>
      </c>
      <c r="S56">
        <v>100</v>
      </c>
      <c r="T56" s="11" t="s">
        <v>751</v>
      </c>
      <c r="U56" s="7" t="s">
        <v>640</v>
      </c>
      <c r="V56" s="1" t="s">
        <v>74</v>
      </c>
      <c r="W56" s="1"/>
      <c r="X56" s="1">
        <v>11000008</v>
      </c>
      <c r="Y56" s="1">
        <v>53</v>
      </c>
      <c r="Z56" s="27">
        <v>0</v>
      </c>
      <c r="AA56" s="25">
        <v>0</v>
      </c>
    </row>
    <row r="57" spans="1:27" ht="36">
      <c r="A57">
        <v>53000054</v>
      </c>
      <c r="B57" s="8" t="s">
        <v>75</v>
      </c>
      <c r="C57" s="1" t="s">
        <v>197</v>
      </c>
      <c r="D57" s="25" t="s">
        <v>713</v>
      </c>
      <c r="E57" s="1">
        <v>3</v>
      </c>
      <c r="F57">
        <v>200</v>
      </c>
      <c r="G57" s="1">
        <v>0</v>
      </c>
      <c r="H57" s="1">
        <f t="shared" si="2"/>
        <v>2</v>
      </c>
      <c r="I57" s="1">
        <v>3</v>
      </c>
      <c r="J57" s="1">
        <v>105</v>
      </c>
      <c r="K57" s="1">
        <v>0</v>
      </c>
      <c r="L57" s="1">
        <v>0</v>
      </c>
      <c r="M57" s="1">
        <v>0</v>
      </c>
      <c r="N57" s="1">
        <v>0</v>
      </c>
      <c r="O57" s="1">
        <v>2</v>
      </c>
      <c r="P57" s="38">
        <f t="shared" si="3"/>
        <v>2</v>
      </c>
      <c r="Q57" s="1">
        <v>0</v>
      </c>
      <c r="R57" s="1" t="s">
        <v>6</v>
      </c>
      <c r="S57">
        <v>100</v>
      </c>
      <c r="T57" s="11" t="s">
        <v>756</v>
      </c>
      <c r="U57" s="7" t="s">
        <v>637</v>
      </c>
      <c r="V57" s="1" t="s">
        <v>76</v>
      </c>
      <c r="W57" s="1"/>
      <c r="X57" s="1">
        <v>11000010</v>
      </c>
      <c r="Y57" s="1">
        <v>54</v>
      </c>
      <c r="Z57" s="27">
        <v>0</v>
      </c>
      <c r="AA57" s="25">
        <v>0</v>
      </c>
    </row>
    <row r="58" spans="1:27" ht="36">
      <c r="A58">
        <v>53000055</v>
      </c>
      <c r="B58" s="8" t="s">
        <v>77</v>
      </c>
      <c r="C58" s="1" t="s">
        <v>250</v>
      </c>
      <c r="D58" s="25" t="s">
        <v>668</v>
      </c>
      <c r="E58" s="1">
        <v>4</v>
      </c>
      <c r="F58">
        <v>202</v>
      </c>
      <c r="G58" s="1">
        <v>5</v>
      </c>
      <c r="H58" s="1">
        <f t="shared" si="2"/>
        <v>3</v>
      </c>
      <c r="I58" s="1">
        <v>4</v>
      </c>
      <c r="J58" s="1">
        <v>0</v>
      </c>
      <c r="K58" s="1">
        <v>0</v>
      </c>
      <c r="L58" s="1">
        <v>0</v>
      </c>
      <c r="M58" s="1">
        <v>2</v>
      </c>
      <c r="N58" s="1">
        <v>0</v>
      </c>
      <c r="O58" s="1">
        <v>5</v>
      </c>
      <c r="P58" s="38">
        <f t="shared" si="3"/>
        <v>5</v>
      </c>
      <c r="Q58" s="1">
        <v>0</v>
      </c>
      <c r="R58" s="1" t="s">
        <v>1</v>
      </c>
      <c r="S58">
        <v>100</v>
      </c>
      <c r="T58" s="11" t="s">
        <v>731</v>
      </c>
      <c r="U58" s="1" t="s">
        <v>561</v>
      </c>
      <c r="V58" s="1" t="s">
        <v>2</v>
      </c>
      <c r="W58" s="1"/>
      <c r="X58" s="1">
        <v>11000007</v>
      </c>
      <c r="Y58" s="1">
        <v>55</v>
      </c>
      <c r="Z58" s="27">
        <v>0</v>
      </c>
      <c r="AA58" s="25">
        <v>0</v>
      </c>
    </row>
    <row r="59" spans="1:27" ht="48">
      <c r="A59">
        <v>53000056</v>
      </c>
      <c r="B59" s="8" t="s">
        <v>78</v>
      </c>
      <c r="C59" s="1" t="s">
        <v>251</v>
      </c>
      <c r="D59" s="25" t="s">
        <v>557</v>
      </c>
      <c r="E59" s="1">
        <v>2</v>
      </c>
      <c r="F59">
        <v>202</v>
      </c>
      <c r="G59" s="1">
        <v>0</v>
      </c>
      <c r="H59" s="1">
        <f t="shared" si="2"/>
        <v>1</v>
      </c>
      <c r="I59" s="1">
        <v>2</v>
      </c>
      <c r="J59" s="1">
        <v>0</v>
      </c>
      <c r="K59" s="1">
        <v>0</v>
      </c>
      <c r="L59" s="1">
        <v>0</v>
      </c>
      <c r="M59" s="1">
        <v>5</v>
      </c>
      <c r="N59" s="1">
        <v>0</v>
      </c>
      <c r="O59" s="1">
        <v>0</v>
      </c>
      <c r="P59" s="38">
        <f t="shared" si="3"/>
        <v>0</v>
      </c>
      <c r="Q59" s="1">
        <v>0</v>
      </c>
      <c r="R59" s="1" t="s">
        <v>28</v>
      </c>
      <c r="S59">
        <v>100</v>
      </c>
      <c r="T59" s="11" t="s">
        <v>404</v>
      </c>
      <c r="U59" s="1" t="s">
        <v>572</v>
      </c>
      <c r="V59" s="1" t="s">
        <v>79</v>
      </c>
      <c r="W59" s="1"/>
      <c r="X59" s="1">
        <v>11000009</v>
      </c>
      <c r="Y59" s="1">
        <v>56</v>
      </c>
      <c r="Z59" s="27">
        <v>0</v>
      </c>
      <c r="AA59" s="25">
        <v>0</v>
      </c>
    </row>
    <row r="60" spans="1:27" ht="24">
      <c r="A60">
        <v>53000057</v>
      </c>
      <c r="B60" s="8" t="s">
        <v>80</v>
      </c>
      <c r="C60" s="7" t="s">
        <v>301</v>
      </c>
      <c r="D60" s="25" t="s">
        <v>554</v>
      </c>
      <c r="E60" s="1">
        <v>1</v>
      </c>
      <c r="F60">
        <v>202</v>
      </c>
      <c r="G60" s="1">
        <v>6</v>
      </c>
      <c r="H60" s="1">
        <f t="shared" si="2"/>
        <v>2</v>
      </c>
      <c r="I60" s="1">
        <v>1</v>
      </c>
      <c r="J60" s="1">
        <v>0</v>
      </c>
      <c r="K60" s="1">
        <v>0</v>
      </c>
      <c r="L60" s="1">
        <v>0</v>
      </c>
      <c r="M60" s="1">
        <v>3</v>
      </c>
      <c r="N60" s="1">
        <v>0</v>
      </c>
      <c r="O60" s="1">
        <v>2</v>
      </c>
      <c r="P60" s="38">
        <f t="shared" si="3"/>
        <v>2</v>
      </c>
      <c r="Q60" s="1">
        <v>100</v>
      </c>
      <c r="R60" s="1" t="s">
        <v>408</v>
      </c>
      <c r="S60">
        <v>100</v>
      </c>
      <c r="T60" s="11" t="s">
        <v>555</v>
      </c>
      <c r="U60" s="1" t="s">
        <v>556</v>
      </c>
      <c r="V60" s="1" t="s">
        <v>553</v>
      </c>
      <c r="W60" s="1"/>
      <c r="X60" s="1">
        <v>11000009</v>
      </c>
      <c r="Y60" s="1">
        <v>57</v>
      </c>
      <c r="Z60" s="27">
        <v>0</v>
      </c>
      <c r="AA60" s="25">
        <v>0</v>
      </c>
    </row>
    <row r="61" spans="1:27" ht="60">
      <c r="A61">
        <v>53000058</v>
      </c>
      <c r="B61" s="8" t="s">
        <v>647</v>
      </c>
      <c r="C61" s="1" t="s">
        <v>652</v>
      </c>
      <c r="D61" s="25" t="s">
        <v>420</v>
      </c>
      <c r="E61" s="1">
        <v>2</v>
      </c>
      <c r="F61">
        <v>200</v>
      </c>
      <c r="G61" s="1">
        <v>0</v>
      </c>
      <c r="H61" s="1">
        <f t="shared" si="2"/>
        <v>1</v>
      </c>
      <c r="I61" s="1">
        <v>2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38">
        <f t="shared" si="3"/>
        <v>0</v>
      </c>
      <c r="Q61" s="1">
        <v>12</v>
      </c>
      <c r="R61" s="1" t="s">
        <v>648</v>
      </c>
      <c r="S61">
        <v>100</v>
      </c>
      <c r="T61" s="11" t="s">
        <v>653</v>
      </c>
      <c r="U61" s="7" t="s">
        <v>649</v>
      </c>
      <c r="V61" s="1" t="s">
        <v>15</v>
      </c>
      <c r="W61" s="1"/>
      <c r="X61" s="1">
        <v>11000002</v>
      </c>
      <c r="Y61" s="1">
        <v>58</v>
      </c>
      <c r="Z61" s="27">
        <v>0</v>
      </c>
      <c r="AA61" s="25">
        <v>0</v>
      </c>
    </row>
    <row r="62" spans="1:27" ht="36">
      <c r="A62">
        <v>53000059</v>
      </c>
      <c r="B62" s="8" t="s">
        <v>82</v>
      </c>
      <c r="C62" s="1" t="s">
        <v>252</v>
      </c>
      <c r="D62" s="25" t="s">
        <v>702</v>
      </c>
      <c r="E62" s="1">
        <v>2</v>
      </c>
      <c r="F62">
        <v>202</v>
      </c>
      <c r="G62" s="1">
        <v>0</v>
      </c>
      <c r="H62" s="1">
        <f t="shared" si="2"/>
        <v>2</v>
      </c>
      <c r="I62" s="1">
        <v>2</v>
      </c>
      <c r="J62" s="1">
        <v>0</v>
      </c>
      <c r="K62" s="1">
        <v>0</v>
      </c>
      <c r="L62" s="1">
        <v>0</v>
      </c>
      <c r="M62" s="1">
        <v>20</v>
      </c>
      <c r="N62" s="1">
        <v>0</v>
      </c>
      <c r="O62" s="1">
        <v>3</v>
      </c>
      <c r="P62" s="38">
        <f t="shared" si="3"/>
        <v>3</v>
      </c>
      <c r="Q62" s="1">
        <v>3</v>
      </c>
      <c r="R62" s="7" t="s">
        <v>305</v>
      </c>
      <c r="S62">
        <v>100</v>
      </c>
      <c r="T62" s="11" t="s">
        <v>458</v>
      </c>
      <c r="U62" s="7" t="s">
        <v>357</v>
      </c>
      <c r="V62" s="1" t="s">
        <v>83</v>
      </c>
      <c r="W62" s="1"/>
      <c r="X62" s="1">
        <v>11000005</v>
      </c>
      <c r="Y62" s="1">
        <v>59</v>
      </c>
      <c r="Z62" s="27">
        <v>0</v>
      </c>
      <c r="AA62" s="25">
        <v>0</v>
      </c>
    </row>
    <row r="63" spans="1:27" ht="60">
      <c r="A63">
        <v>53000060</v>
      </c>
      <c r="B63" s="8" t="s">
        <v>84</v>
      </c>
      <c r="C63" s="1" t="s">
        <v>253</v>
      </c>
      <c r="D63" s="25" t="s">
        <v>702</v>
      </c>
      <c r="E63" s="1">
        <v>1</v>
      </c>
      <c r="F63">
        <v>202</v>
      </c>
      <c r="G63" s="1">
        <v>0</v>
      </c>
      <c r="H63" s="1">
        <f t="shared" si="2"/>
        <v>1</v>
      </c>
      <c r="I63" s="1">
        <v>1</v>
      </c>
      <c r="J63" s="1">
        <v>0</v>
      </c>
      <c r="K63" s="1">
        <v>0</v>
      </c>
      <c r="L63" s="1">
        <v>0</v>
      </c>
      <c r="M63" s="1">
        <v>0</v>
      </c>
      <c r="N63" s="1">
        <v>30</v>
      </c>
      <c r="O63" s="1">
        <v>-3</v>
      </c>
      <c r="P63" s="38">
        <f t="shared" si="3"/>
        <v>-3</v>
      </c>
      <c r="Q63" s="1">
        <v>3</v>
      </c>
      <c r="R63" s="1" t="s">
        <v>14</v>
      </c>
      <c r="S63">
        <v>100</v>
      </c>
      <c r="T63" s="11" t="s">
        <v>740</v>
      </c>
      <c r="U63" s="1" t="s">
        <v>399</v>
      </c>
      <c r="V63" s="1" t="s">
        <v>83</v>
      </c>
      <c r="W63" s="1"/>
      <c r="X63" s="1">
        <v>11000007</v>
      </c>
      <c r="Y63" s="1">
        <v>60</v>
      </c>
      <c r="Z63" s="27">
        <v>0</v>
      </c>
      <c r="AA63" s="25">
        <v>0</v>
      </c>
    </row>
    <row r="64" spans="1:27" ht="60">
      <c r="A64">
        <v>53000061</v>
      </c>
      <c r="B64" s="8" t="s">
        <v>85</v>
      </c>
      <c r="C64" s="1" t="s">
        <v>254</v>
      </c>
      <c r="D64" s="25" t="s">
        <v>708</v>
      </c>
      <c r="E64" s="1">
        <v>4</v>
      </c>
      <c r="F64">
        <v>201</v>
      </c>
      <c r="G64" s="1">
        <v>5</v>
      </c>
      <c r="H64" s="1">
        <f t="shared" si="2"/>
        <v>3</v>
      </c>
      <c r="I64" s="1">
        <v>4</v>
      </c>
      <c r="J64" s="1">
        <v>0</v>
      </c>
      <c r="K64" s="1">
        <v>30</v>
      </c>
      <c r="L64" s="1">
        <v>0</v>
      </c>
      <c r="M64" s="1">
        <v>0</v>
      </c>
      <c r="N64" s="1">
        <v>0</v>
      </c>
      <c r="O64" s="1">
        <v>6</v>
      </c>
      <c r="P64" s="38">
        <f t="shared" si="3"/>
        <v>6</v>
      </c>
      <c r="Q64" s="1">
        <v>0</v>
      </c>
      <c r="R64" s="1" t="s">
        <v>86</v>
      </c>
      <c r="S64">
        <v>100</v>
      </c>
      <c r="T64" s="11" t="s">
        <v>610</v>
      </c>
      <c r="U64" s="7" t="s">
        <v>354</v>
      </c>
      <c r="V64" s="1" t="s">
        <v>15</v>
      </c>
      <c r="W64" s="1"/>
      <c r="X64" s="1">
        <v>11000007</v>
      </c>
      <c r="Y64" s="1">
        <v>61</v>
      </c>
      <c r="Z64" s="27">
        <v>0</v>
      </c>
      <c r="AA64" s="25">
        <v>0</v>
      </c>
    </row>
    <row r="65" spans="1:27" ht="24">
      <c r="A65">
        <v>53000062</v>
      </c>
      <c r="B65" s="8" t="s">
        <v>87</v>
      </c>
      <c r="C65" s="1" t="s">
        <v>255</v>
      </c>
      <c r="D65" s="25" t="s">
        <v>702</v>
      </c>
      <c r="E65" s="1">
        <v>1</v>
      </c>
      <c r="F65">
        <v>200</v>
      </c>
      <c r="G65" s="1">
        <v>0</v>
      </c>
      <c r="H65" s="1">
        <f t="shared" si="2"/>
        <v>1</v>
      </c>
      <c r="I65" s="1">
        <v>1</v>
      </c>
      <c r="J65" s="1">
        <v>0</v>
      </c>
      <c r="K65" s="1">
        <v>0</v>
      </c>
      <c r="L65" s="1">
        <v>4</v>
      </c>
      <c r="M65" s="1">
        <v>0</v>
      </c>
      <c r="N65" s="1">
        <v>0</v>
      </c>
      <c r="O65" s="1">
        <v>-3</v>
      </c>
      <c r="P65" s="38">
        <f t="shared" si="3"/>
        <v>-3</v>
      </c>
      <c r="Q65" s="1">
        <v>0</v>
      </c>
      <c r="R65" s="1" t="s">
        <v>6</v>
      </c>
      <c r="S65">
        <v>100</v>
      </c>
      <c r="T65" s="11" t="s">
        <v>519</v>
      </c>
      <c r="U65" s="7" t="s">
        <v>337</v>
      </c>
      <c r="V65" s="1" t="s">
        <v>88</v>
      </c>
      <c r="W65" s="1"/>
      <c r="X65" s="1">
        <v>11000003</v>
      </c>
      <c r="Y65" s="1">
        <v>62</v>
      </c>
      <c r="Z65" s="27">
        <v>0</v>
      </c>
      <c r="AA65" s="25">
        <v>0</v>
      </c>
    </row>
    <row r="66" spans="1:27">
      <c r="A66">
        <v>53000063</v>
      </c>
      <c r="B66" s="8" t="s">
        <v>89</v>
      </c>
      <c r="C66" s="1" t="s">
        <v>256</v>
      </c>
      <c r="D66" s="25" t="s">
        <v>562</v>
      </c>
      <c r="E66" s="1">
        <v>1</v>
      </c>
      <c r="F66">
        <v>202</v>
      </c>
      <c r="G66" s="1">
        <v>0</v>
      </c>
      <c r="H66" s="1">
        <f t="shared" si="2"/>
        <v>1</v>
      </c>
      <c r="I66" s="1">
        <v>1</v>
      </c>
      <c r="J66" s="1">
        <v>0</v>
      </c>
      <c r="K66" s="1">
        <v>0</v>
      </c>
      <c r="L66" s="1">
        <v>0</v>
      </c>
      <c r="M66" s="1">
        <v>3</v>
      </c>
      <c r="N66" s="1">
        <v>0</v>
      </c>
      <c r="O66" s="1">
        <v>-1</v>
      </c>
      <c r="P66" s="38">
        <f t="shared" si="3"/>
        <v>-1</v>
      </c>
      <c r="Q66" s="1">
        <v>0</v>
      </c>
      <c r="R66" s="1" t="s">
        <v>1</v>
      </c>
      <c r="S66">
        <v>100</v>
      </c>
      <c r="T66" s="11" t="s">
        <v>401</v>
      </c>
      <c r="U66" s="7" t="s">
        <v>563</v>
      </c>
      <c r="V66" s="1" t="s">
        <v>90</v>
      </c>
      <c r="W66" s="1"/>
      <c r="X66" s="1">
        <v>11000001</v>
      </c>
      <c r="Y66" s="1">
        <v>63</v>
      </c>
      <c r="Z66" s="27">
        <v>0</v>
      </c>
      <c r="AA66" s="25">
        <v>0</v>
      </c>
    </row>
    <row r="67" spans="1:27" ht="24">
      <c r="A67">
        <v>53000064</v>
      </c>
      <c r="B67" s="8" t="s">
        <v>91</v>
      </c>
      <c r="C67" s="1" t="s">
        <v>257</v>
      </c>
      <c r="D67" s="25" t="s">
        <v>560</v>
      </c>
      <c r="E67" s="1">
        <v>2</v>
      </c>
      <c r="F67">
        <v>202</v>
      </c>
      <c r="G67" s="1">
        <v>0</v>
      </c>
      <c r="H67" s="1">
        <f t="shared" si="2"/>
        <v>2</v>
      </c>
      <c r="I67" s="1">
        <v>0</v>
      </c>
      <c r="J67" s="1">
        <v>0</v>
      </c>
      <c r="K67" s="1">
        <v>0</v>
      </c>
      <c r="L67" s="1">
        <v>0</v>
      </c>
      <c r="M67" s="1">
        <v>1</v>
      </c>
      <c r="N67" s="1">
        <v>0</v>
      </c>
      <c r="O67" s="1">
        <v>2</v>
      </c>
      <c r="P67" s="38">
        <f t="shared" si="3"/>
        <v>2</v>
      </c>
      <c r="Q67" s="1">
        <v>0</v>
      </c>
      <c r="R67" s="1" t="s">
        <v>1</v>
      </c>
      <c r="S67">
        <v>100</v>
      </c>
      <c r="T67" s="11" t="s">
        <v>565</v>
      </c>
      <c r="U67" s="1" t="s">
        <v>564</v>
      </c>
      <c r="V67" s="1" t="s">
        <v>92</v>
      </c>
      <c r="W67" s="1"/>
      <c r="X67" s="1">
        <v>11000006</v>
      </c>
      <c r="Y67" s="1">
        <v>64</v>
      </c>
      <c r="Z67" s="27">
        <v>0</v>
      </c>
      <c r="AA67" s="25">
        <v>0</v>
      </c>
    </row>
    <row r="68" spans="1:27" ht="60">
      <c r="A68">
        <v>53000065</v>
      </c>
      <c r="B68" s="9" t="s">
        <v>198</v>
      </c>
      <c r="C68" s="1" t="s">
        <v>199</v>
      </c>
      <c r="D68" s="25" t="s">
        <v>715</v>
      </c>
      <c r="E68" s="1">
        <v>6</v>
      </c>
      <c r="F68">
        <v>201</v>
      </c>
      <c r="G68" s="1">
        <v>5</v>
      </c>
      <c r="H68" s="1">
        <f t="shared" ref="H68:H99" si="4">IF(AND(P68&gt;=13,P68&lt;=16),5,IF(AND(P68&gt;=9,P68&lt;=12),4,IF(AND(P68&gt;=5,P68&lt;=8),3,IF(AND(P68&gt;=1,P68&lt;=4),2,IF(AND(P68&gt;=-3,P68&lt;=0),1,IF(AND(P68&gt;=-5,P68&lt;=-4),0,6))))))</f>
        <v>4</v>
      </c>
      <c r="I68" s="1">
        <v>6</v>
      </c>
      <c r="J68" s="1">
        <v>100</v>
      </c>
      <c r="K68" s="1">
        <v>0</v>
      </c>
      <c r="L68" s="1">
        <v>0</v>
      </c>
      <c r="M68" s="1">
        <v>0</v>
      </c>
      <c r="N68" s="1">
        <v>0</v>
      </c>
      <c r="O68" s="1">
        <v>9</v>
      </c>
      <c r="P68" s="38">
        <f t="shared" ref="P68:P99" si="5">S68-100+O68</f>
        <v>9</v>
      </c>
      <c r="Q68" s="1">
        <v>0</v>
      </c>
      <c r="R68" s="1" t="s">
        <v>48</v>
      </c>
      <c r="S68">
        <v>100</v>
      </c>
      <c r="T68" s="11" t="s">
        <v>757</v>
      </c>
      <c r="U68" s="1" t="s">
        <v>410</v>
      </c>
      <c r="V68" s="1" t="s">
        <v>93</v>
      </c>
      <c r="W68" s="1"/>
      <c r="X68" s="1">
        <v>11000007</v>
      </c>
      <c r="Y68" s="1">
        <v>65</v>
      </c>
      <c r="Z68" s="27">
        <v>0</v>
      </c>
      <c r="AA68" s="25">
        <v>0</v>
      </c>
    </row>
    <row r="69" spans="1:27" ht="24">
      <c r="A69">
        <v>53000066</v>
      </c>
      <c r="B69" s="8" t="s">
        <v>94</v>
      </c>
      <c r="C69" s="1" t="s">
        <v>258</v>
      </c>
      <c r="D69" s="25" t="s">
        <v>520</v>
      </c>
      <c r="E69" s="1">
        <v>2</v>
      </c>
      <c r="F69">
        <v>202</v>
      </c>
      <c r="G69" s="1">
        <v>0</v>
      </c>
      <c r="H69" s="1">
        <f t="shared" si="4"/>
        <v>1</v>
      </c>
      <c r="I69" s="1">
        <v>2</v>
      </c>
      <c r="J69" s="1">
        <v>0</v>
      </c>
      <c r="K69" s="1">
        <v>0</v>
      </c>
      <c r="L69" s="1">
        <v>0</v>
      </c>
      <c r="M69" s="1">
        <v>0</v>
      </c>
      <c r="N69" s="1">
        <v>60</v>
      </c>
      <c r="O69" s="1">
        <v>15</v>
      </c>
      <c r="P69" s="38">
        <f t="shared" si="5"/>
        <v>0</v>
      </c>
      <c r="Q69" s="1">
        <v>12</v>
      </c>
      <c r="R69" s="1" t="s">
        <v>28</v>
      </c>
      <c r="S69">
        <v>85</v>
      </c>
      <c r="T69" s="11" t="s">
        <v>518</v>
      </c>
      <c r="U69" s="1" t="s">
        <v>452</v>
      </c>
      <c r="V69" s="1" t="s">
        <v>4</v>
      </c>
      <c r="W69" s="1"/>
      <c r="X69" s="1">
        <v>11000008</v>
      </c>
      <c r="Y69" s="1">
        <v>66</v>
      </c>
      <c r="Z69" s="27">
        <v>0</v>
      </c>
      <c r="AA69" s="25">
        <v>0</v>
      </c>
    </row>
    <row r="70" spans="1:27" ht="24">
      <c r="A70">
        <v>53000067</v>
      </c>
      <c r="B70" s="9" t="s">
        <v>200</v>
      </c>
      <c r="C70" s="1" t="s">
        <v>259</v>
      </c>
      <c r="D70" s="25" t="s">
        <v>712</v>
      </c>
      <c r="E70" s="1">
        <v>3</v>
      </c>
      <c r="F70">
        <v>200</v>
      </c>
      <c r="G70" s="1">
        <v>0</v>
      </c>
      <c r="H70" s="1">
        <f t="shared" si="4"/>
        <v>2</v>
      </c>
      <c r="I70" s="1">
        <v>3</v>
      </c>
      <c r="J70" s="1">
        <v>50</v>
      </c>
      <c r="K70" s="1">
        <v>0</v>
      </c>
      <c r="L70" s="1">
        <v>0</v>
      </c>
      <c r="M70" s="1">
        <v>0</v>
      </c>
      <c r="N70" s="1">
        <v>0</v>
      </c>
      <c r="O70" s="1">
        <v>1</v>
      </c>
      <c r="P70" s="38">
        <f t="shared" si="5"/>
        <v>1</v>
      </c>
      <c r="Q70" s="1">
        <v>0</v>
      </c>
      <c r="R70" s="1" t="s">
        <v>6</v>
      </c>
      <c r="S70">
        <v>100</v>
      </c>
      <c r="T70" s="11" t="s">
        <v>758</v>
      </c>
      <c r="U70" s="7" t="s">
        <v>680</v>
      </c>
      <c r="V70" s="1" t="s">
        <v>95</v>
      </c>
      <c r="W70" s="1"/>
      <c r="X70" s="1">
        <v>11000007</v>
      </c>
      <c r="Y70" s="1">
        <v>67</v>
      </c>
      <c r="Z70" s="27">
        <v>0</v>
      </c>
      <c r="AA70" s="25">
        <v>0</v>
      </c>
    </row>
    <row r="71" spans="1:27" ht="72">
      <c r="A71">
        <v>53000068</v>
      </c>
      <c r="B71" s="8" t="s">
        <v>96</v>
      </c>
      <c r="C71" s="1" t="s">
        <v>260</v>
      </c>
      <c r="D71" s="25" t="s">
        <v>716</v>
      </c>
      <c r="E71" s="1">
        <v>2</v>
      </c>
      <c r="F71">
        <v>201</v>
      </c>
      <c r="G71" s="1">
        <v>0</v>
      </c>
      <c r="H71" s="1">
        <f t="shared" si="4"/>
        <v>1</v>
      </c>
      <c r="I71" s="1">
        <v>2</v>
      </c>
      <c r="J71" s="1">
        <v>0</v>
      </c>
      <c r="K71" s="1">
        <v>0</v>
      </c>
      <c r="L71" s="1">
        <v>3</v>
      </c>
      <c r="M71" s="1">
        <v>0</v>
      </c>
      <c r="N71" s="1">
        <v>0</v>
      </c>
      <c r="O71" s="1">
        <v>0</v>
      </c>
      <c r="P71" s="38">
        <f t="shared" si="5"/>
        <v>0</v>
      </c>
      <c r="Q71" s="1">
        <v>40</v>
      </c>
      <c r="R71" s="7" t="s">
        <v>308</v>
      </c>
      <c r="S71">
        <v>100</v>
      </c>
      <c r="T71" s="11" t="s">
        <v>575</v>
      </c>
      <c r="U71" s="7" t="s">
        <v>576</v>
      </c>
      <c r="V71" s="1" t="s">
        <v>97</v>
      </c>
      <c r="W71" s="1" t="s">
        <v>97</v>
      </c>
      <c r="X71" s="1">
        <v>11000003</v>
      </c>
      <c r="Y71" s="1">
        <v>68</v>
      </c>
      <c r="Z71" s="27">
        <v>0</v>
      </c>
      <c r="AA71" s="25">
        <v>0</v>
      </c>
    </row>
    <row r="72" spans="1:27" ht="60">
      <c r="A72">
        <v>53000069</v>
      </c>
      <c r="B72" s="8" t="s">
        <v>98</v>
      </c>
      <c r="C72" s="1" t="s">
        <v>202</v>
      </c>
      <c r="D72" s="25" t="s">
        <v>702</v>
      </c>
      <c r="E72" s="1">
        <v>2</v>
      </c>
      <c r="F72">
        <v>200</v>
      </c>
      <c r="G72" s="1">
        <v>0</v>
      </c>
      <c r="H72" s="1">
        <f t="shared" si="4"/>
        <v>2</v>
      </c>
      <c r="I72" s="1">
        <v>2</v>
      </c>
      <c r="J72" s="1">
        <v>0</v>
      </c>
      <c r="K72" s="1">
        <v>0</v>
      </c>
      <c r="L72" s="1">
        <v>0</v>
      </c>
      <c r="M72" s="1">
        <v>35</v>
      </c>
      <c r="N72" s="1">
        <v>0</v>
      </c>
      <c r="O72" s="1">
        <v>3</v>
      </c>
      <c r="P72" s="38">
        <f t="shared" si="5"/>
        <v>3</v>
      </c>
      <c r="Q72" s="1">
        <v>0</v>
      </c>
      <c r="R72" s="1" t="s">
        <v>6</v>
      </c>
      <c r="S72">
        <v>100</v>
      </c>
      <c r="T72" s="11" t="s">
        <v>689</v>
      </c>
      <c r="U72" s="7" t="s">
        <v>690</v>
      </c>
      <c r="V72" s="1" t="s">
        <v>99</v>
      </c>
      <c r="W72" s="1"/>
      <c r="X72" s="1">
        <v>11000009</v>
      </c>
      <c r="Y72" s="1">
        <v>69</v>
      </c>
      <c r="Z72" s="27">
        <v>0</v>
      </c>
      <c r="AA72" s="25">
        <v>0</v>
      </c>
    </row>
    <row r="73" spans="1:27" ht="36">
      <c r="A73">
        <v>53000070</v>
      </c>
      <c r="B73" s="8" t="s">
        <v>100</v>
      </c>
      <c r="C73" s="1" t="s">
        <v>204</v>
      </c>
      <c r="D73" s="25" t="s">
        <v>702</v>
      </c>
      <c r="E73" s="1">
        <v>2</v>
      </c>
      <c r="F73">
        <v>200</v>
      </c>
      <c r="G73" s="1">
        <v>0</v>
      </c>
      <c r="H73" s="1">
        <f t="shared" si="4"/>
        <v>1</v>
      </c>
      <c r="I73" s="1">
        <v>2</v>
      </c>
      <c r="J73" s="1">
        <v>0</v>
      </c>
      <c r="K73" s="1">
        <v>0</v>
      </c>
      <c r="L73" s="1">
        <v>0</v>
      </c>
      <c r="M73" s="1">
        <v>60</v>
      </c>
      <c r="N73" s="1">
        <v>0</v>
      </c>
      <c r="O73" s="1">
        <v>0</v>
      </c>
      <c r="P73" s="38">
        <f t="shared" si="5"/>
        <v>0</v>
      </c>
      <c r="Q73" s="1">
        <v>0</v>
      </c>
      <c r="R73" s="1" t="s">
        <v>6</v>
      </c>
      <c r="S73">
        <v>100</v>
      </c>
      <c r="T73" s="11" t="s">
        <v>581</v>
      </c>
      <c r="U73" s="7" t="s">
        <v>582</v>
      </c>
      <c r="V73" s="1" t="s">
        <v>101</v>
      </c>
      <c r="W73" s="1"/>
      <c r="X73" s="1">
        <v>11000007</v>
      </c>
      <c r="Y73" s="1">
        <v>70</v>
      </c>
      <c r="Z73" s="27">
        <v>0</v>
      </c>
      <c r="AA73" s="25">
        <v>0</v>
      </c>
    </row>
    <row r="74" spans="1:27" ht="96">
      <c r="A74">
        <v>53000071</v>
      </c>
      <c r="B74" s="8" t="s">
        <v>102</v>
      </c>
      <c r="C74" s="1" t="s">
        <v>201</v>
      </c>
      <c r="D74" s="25" t="s">
        <v>718</v>
      </c>
      <c r="E74" s="1">
        <v>4</v>
      </c>
      <c r="F74">
        <v>201</v>
      </c>
      <c r="G74" s="1">
        <v>4</v>
      </c>
      <c r="H74" s="1">
        <f t="shared" si="4"/>
        <v>3</v>
      </c>
      <c r="I74" s="1">
        <v>4</v>
      </c>
      <c r="J74" s="1">
        <v>0</v>
      </c>
      <c r="K74" s="1">
        <v>0</v>
      </c>
      <c r="L74" s="1">
        <v>0</v>
      </c>
      <c r="M74" s="1">
        <v>0</v>
      </c>
      <c r="N74" s="1">
        <v>65</v>
      </c>
      <c r="O74" s="1">
        <v>2</v>
      </c>
      <c r="P74" s="38">
        <f t="shared" si="5"/>
        <v>5</v>
      </c>
      <c r="Q74" s="1">
        <v>12</v>
      </c>
      <c r="R74" s="7" t="s">
        <v>307</v>
      </c>
      <c r="S74">
        <v>103</v>
      </c>
      <c r="T74" s="11" t="s">
        <v>603</v>
      </c>
      <c r="U74" s="7" t="s">
        <v>602</v>
      </c>
      <c r="V74" s="1" t="s">
        <v>103</v>
      </c>
      <c r="W74" s="1" t="s">
        <v>103</v>
      </c>
      <c r="X74" s="1">
        <v>11000007</v>
      </c>
      <c r="Y74" s="1">
        <v>71</v>
      </c>
      <c r="Z74" s="27">
        <v>0</v>
      </c>
      <c r="AA74" s="25">
        <v>0</v>
      </c>
    </row>
    <row r="75" spans="1:27" ht="60">
      <c r="A75">
        <v>53000072</v>
      </c>
      <c r="B75" s="8" t="s">
        <v>104</v>
      </c>
      <c r="C75" s="1" t="s">
        <v>261</v>
      </c>
      <c r="D75" s="25" t="s">
        <v>702</v>
      </c>
      <c r="E75" s="1">
        <v>3</v>
      </c>
      <c r="F75">
        <v>200</v>
      </c>
      <c r="G75" s="1">
        <v>0</v>
      </c>
      <c r="H75" s="1">
        <f t="shared" si="4"/>
        <v>2</v>
      </c>
      <c r="I75" s="1">
        <v>3</v>
      </c>
      <c r="J75" s="1">
        <v>0</v>
      </c>
      <c r="K75" s="1">
        <v>0</v>
      </c>
      <c r="L75" s="1">
        <v>1</v>
      </c>
      <c r="M75" s="1">
        <v>0</v>
      </c>
      <c r="N75" s="1">
        <v>30</v>
      </c>
      <c r="O75" s="1">
        <v>2</v>
      </c>
      <c r="P75" s="38">
        <f t="shared" si="5"/>
        <v>4</v>
      </c>
      <c r="Q75" s="1">
        <v>0</v>
      </c>
      <c r="R75" s="1" t="s">
        <v>6</v>
      </c>
      <c r="S75">
        <v>102</v>
      </c>
      <c r="T75" s="11" t="s">
        <v>605</v>
      </c>
      <c r="U75" s="1" t="s">
        <v>601</v>
      </c>
      <c r="V75" s="1" t="s">
        <v>105</v>
      </c>
      <c r="W75" s="1"/>
      <c r="X75" s="1">
        <v>11000008</v>
      </c>
      <c r="Y75" s="1">
        <v>72</v>
      </c>
      <c r="Z75" s="27">
        <v>0</v>
      </c>
      <c r="AA75" s="25">
        <v>0</v>
      </c>
    </row>
    <row r="76" spans="1:27" ht="48">
      <c r="A76">
        <v>53000073</v>
      </c>
      <c r="B76" s="8" t="s">
        <v>106</v>
      </c>
      <c r="C76" s="1" t="s">
        <v>262</v>
      </c>
      <c r="D76" s="25" t="s">
        <v>719</v>
      </c>
      <c r="E76" s="1">
        <v>3</v>
      </c>
      <c r="F76">
        <v>201</v>
      </c>
      <c r="G76" s="1">
        <v>5</v>
      </c>
      <c r="H76" s="1">
        <f t="shared" si="4"/>
        <v>2</v>
      </c>
      <c r="I76" s="1">
        <v>3</v>
      </c>
      <c r="J76" s="1">
        <v>0</v>
      </c>
      <c r="K76" s="1">
        <v>0</v>
      </c>
      <c r="L76" s="1">
        <v>3</v>
      </c>
      <c r="M76" s="1">
        <v>0</v>
      </c>
      <c r="N76" s="1">
        <v>0</v>
      </c>
      <c r="O76" s="1">
        <v>3</v>
      </c>
      <c r="P76" s="38">
        <f t="shared" si="5"/>
        <v>3</v>
      </c>
      <c r="Q76" s="1">
        <v>0</v>
      </c>
      <c r="R76" s="1" t="s">
        <v>48</v>
      </c>
      <c r="S76">
        <v>100</v>
      </c>
      <c r="T76" s="11" t="s">
        <v>468</v>
      </c>
      <c r="U76" s="7" t="s">
        <v>521</v>
      </c>
      <c r="V76" s="1" t="s">
        <v>107</v>
      </c>
      <c r="W76" s="1"/>
      <c r="X76" s="1">
        <v>11000008</v>
      </c>
      <c r="Y76" s="1">
        <v>73</v>
      </c>
      <c r="Z76" s="27">
        <v>0</v>
      </c>
      <c r="AA76" s="25">
        <v>0</v>
      </c>
    </row>
    <row r="77" spans="1:27" ht="48">
      <c r="A77">
        <v>53000074</v>
      </c>
      <c r="B77" s="8" t="s">
        <v>108</v>
      </c>
      <c r="C77" s="7" t="s">
        <v>300</v>
      </c>
      <c r="D77" s="25" t="s">
        <v>720</v>
      </c>
      <c r="E77" s="1">
        <v>3</v>
      </c>
      <c r="F77">
        <v>200</v>
      </c>
      <c r="G77" s="1">
        <v>6</v>
      </c>
      <c r="H77" s="1">
        <f t="shared" si="4"/>
        <v>2</v>
      </c>
      <c r="I77" s="1">
        <v>3</v>
      </c>
      <c r="J77" s="1">
        <v>0</v>
      </c>
      <c r="K77" s="1">
        <v>0</v>
      </c>
      <c r="L77" s="1">
        <v>0</v>
      </c>
      <c r="M77" s="1">
        <v>0</v>
      </c>
      <c r="N77" s="1">
        <v>65</v>
      </c>
      <c r="O77" s="1">
        <v>0</v>
      </c>
      <c r="P77" s="38">
        <f t="shared" si="5"/>
        <v>3</v>
      </c>
      <c r="Q77" s="1">
        <v>100</v>
      </c>
      <c r="R77" s="1" t="s">
        <v>6</v>
      </c>
      <c r="S77">
        <v>103</v>
      </c>
      <c r="T77" s="11" t="s">
        <v>618</v>
      </c>
      <c r="U77" s="7" t="s">
        <v>619</v>
      </c>
      <c r="V77" s="1" t="s">
        <v>109</v>
      </c>
      <c r="W77" s="1"/>
      <c r="X77" s="1">
        <v>11000009</v>
      </c>
      <c r="Y77" s="1">
        <v>74</v>
      </c>
      <c r="Z77" s="27">
        <v>0</v>
      </c>
      <c r="AA77" s="25">
        <v>0</v>
      </c>
    </row>
    <row r="78" spans="1:27" ht="132">
      <c r="A78">
        <v>53000075</v>
      </c>
      <c r="B78" s="8" t="s">
        <v>110</v>
      </c>
      <c r="C78" s="1" t="s">
        <v>263</v>
      </c>
      <c r="D78" s="25" t="s">
        <v>702</v>
      </c>
      <c r="E78" s="1">
        <v>4</v>
      </c>
      <c r="F78">
        <v>200</v>
      </c>
      <c r="G78" s="1">
        <v>0</v>
      </c>
      <c r="H78" s="1">
        <f t="shared" si="4"/>
        <v>4</v>
      </c>
      <c r="I78" s="1">
        <v>4</v>
      </c>
      <c r="J78" s="1">
        <v>0</v>
      </c>
      <c r="K78" s="1">
        <v>0</v>
      </c>
      <c r="L78" s="1">
        <v>2</v>
      </c>
      <c r="M78" s="1">
        <v>0</v>
      </c>
      <c r="N78" s="1">
        <v>0</v>
      </c>
      <c r="O78" s="1">
        <v>14</v>
      </c>
      <c r="P78" s="38">
        <f t="shared" si="5"/>
        <v>9</v>
      </c>
      <c r="Q78" s="1">
        <v>0</v>
      </c>
      <c r="R78" s="1" t="s">
        <v>6</v>
      </c>
      <c r="S78">
        <v>95</v>
      </c>
      <c r="T78" s="11" t="s">
        <v>467</v>
      </c>
      <c r="U78" s="7" t="s">
        <v>338</v>
      </c>
      <c r="V78" s="1" t="s">
        <v>111</v>
      </c>
      <c r="W78" s="1"/>
      <c r="X78" s="1">
        <v>11000001</v>
      </c>
      <c r="Y78" s="1">
        <v>75</v>
      </c>
      <c r="Z78" s="27">
        <v>0</v>
      </c>
      <c r="AA78" s="25">
        <v>0</v>
      </c>
    </row>
    <row r="79" spans="1:27" ht="72">
      <c r="A79">
        <v>53000076</v>
      </c>
      <c r="B79" s="8" t="s">
        <v>112</v>
      </c>
      <c r="C79" s="1" t="s">
        <v>264</v>
      </c>
      <c r="D79" s="25" t="s">
        <v>721</v>
      </c>
      <c r="E79" s="1">
        <v>3</v>
      </c>
      <c r="F79">
        <v>201</v>
      </c>
      <c r="G79" s="1">
        <v>0</v>
      </c>
      <c r="H79" s="1">
        <f t="shared" si="4"/>
        <v>1</v>
      </c>
      <c r="I79" s="1">
        <v>3</v>
      </c>
      <c r="J79" s="1">
        <v>0</v>
      </c>
      <c r="K79" s="1">
        <v>0</v>
      </c>
      <c r="L79" s="1">
        <v>2</v>
      </c>
      <c r="M79" s="1">
        <v>0</v>
      </c>
      <c r="N79" s="1">
        <v>0</v>
      </c>
      <c r="O79" s="1">
        <v>0</v>
      </c>
      <c r="P79" s="38">
        <f t="shared" si="5"/>
        <v>0</v>
      </c>
      <c r="Q79" s="1">
        <v>15</v>
      </c>
      <c r="R79" s="7" t="s">
        <v>307</v>
      </c>
      <c r="S79">
        <v>100</v>
      </c>
      <c r="T79" s="11" t="s">
        <v>482</v>
      </c>
      <c r="U79" s="7" t="s">
        <v>587</v>
      </c>
      <c r="V79" s="1" t="s">
        <v>113</v>
      </c>
      <c r="W79" s="1" t="s">
        <v>113</v>
      </c>
      <c r="X79" s="1">
        <v>11000007</v>
      </c>
      <c r="Y79" s="1">
        <v>76</v>
      </c>
      <c r="Z79" s="27">
        <v>0</v>
      </c>
      <c r="AA79" s="25">
        <v>0</v>
      </c>
    </row>
    <row r="80" spans="1:27" ht="48">
      <c r="A80">
        <v>53000077</v>
      </c>
      <c r="B80" s="8" t="s">
        <v>114</v>
      </c>
      <c r="C80" s="1" t="s">
        <v>265</v>
      </c>
      <c r="D80" s="25" t="s">
        <v>702</v>
      </c>
      <c r="E80" s="1">
        <v>3</v>
      </c>
      <c r="F80">
        <v>201</v>
      </c>
      <c r="G80" s="1">
        <v>0</v>
      </c>
      <c r="H80" s="1">
        <f t="shared" si="4"/>
        <v>3</v>
      </c>
      <c r="I80" s="1">
        <v>3</v>
      </c>
      <c r="J80" s="1">
        <v>0</v>
      </c>
      <c r="K80" s="1">
        <v>0</v>
      </c>
      <c r="L80" s="1">
        <v>3</v>
      </c>
      <c r="M80" s="1">
        <v>0</v>
      </c>
      <c r="N80" s="1">
        <v>0</v>
      </c>
      <c r="O80" s="1">
        <v>0</v>
      </c>
      <c r="P80" s="38">
        <f t="shared" si="5"/>
        <v>7</v>
      </c>
      <c r="Q80" s="1">
        <v>3</v>
      </c>
      <c r="R80" s="1" t="s">
        <v>48</v>
      </c>
      <c r="S80">
        <v>107</v>
      </c>
      <c r="T80" s="11" t="s">
        <v>538</v>
      </c>
      <c r="U80" s="7" t="s">
        <v>339</v>
      </c>
      <c r="V80" s="1" t="s">
        <v>9</v>
      </c>
      <c r="W80" s="1"/>
      <c r="X80" s="1">
        <v>11000009</v>
      </c>
      <c r="Y80" s="1">
        <v>77</v>
      </c>
      <c r="Z80" s="27">
        <v>0</v>
      </c>
      <c r="AA80" s="25">
        <v>0</v>
      </c>
    </row>
    <row r="81" spans="1:27" ht="60">
      <c r="A81">
        <v>53000078</v>
      </c>
      <c r="B81" s="8" t="s">
        <v>115</v>
      </c>
      <c r="C81" s="1" t="s">
        <v>266</v>
      </c>
      <c r="D81" s="25" t="s">
        <v>722</v>
      </c>
      <c r="E81" s="1">
        <v>1</v>
      </c>
      <c r="F81">
        <v>202</v>
      </c>
      <c r="G81" s="1">
        <v>5</v>
      </c>
      <c r="H81" s="1">
        <f t="shared" si="4"/>
        <v>1</v>
      </c>
      <c r="I81" s="1">
        <v>1</v>
      </c>
      <c r="J81" s="1">
        <v>0</v>
      </c>
      <c r="K81" s="1">
        <v>0</v>
      </c>
      <c r="L81" s="1">
        <v>0</v>
      </c>
      <c r="M81" s="1">
        <v>0</v>
      </c>
      <c r="N81" s="1">
        <v>20</v>
      </c>
      <c r="O81" s="1">
        <v>0</v>
      </c>
      <c r="P81" s="38">
        <f t="shared" si="5"/>
        <v>0</v>
      </c>
      <c r="Q81" s="1">
        <v>0</v>
      </c>
      <c r="R81" s="1" t="s">
        <v>483</v>
      </c>
      <c r="S81">
        <v>100</v>
      </c>
      <c r="T81" s="39" t="s">
        <v>732</v>
      </c>
      <c r="U81" s="7" t="s">
        <v>646</v>
      </c>
      <c r="V81" s="1" t="s">
        <v>93</v>
      </c>
      <c r="W81" s="1"/>
      <c r="X81" s="1"/>
      <c r="Y81" s="1">
        <v>78</v>
      </c>
      <c r="Z81" s="27">
        <v>0</v>
      </c>
      <c r="AA81" s="25">
        <v>0</v>
      </c>
    </row>
    <row r="82" spans="1:27" ht="72">
      <c r="A82">
        <v>53000079</v>
      </c>
      <c r="B82" s="8" t="s">
        <v>116</v>
      </c>
      <c r="C82" s="1" t="s">
        <v>267</v>
      </c>
      <c r="D82" s="25" t="s">
        <v>723</v>
      </c>
      <c r="E82" s="1">
        <v>3</v>
      </c>
      <c r="F82">
        <v>201</v>
      </c>
      <c r="G82" s="1">
        <v>0</v>
      </c>
      <c r="H82" s="1">
        <f t="shared" si="4"/>
        <v>2</v>
      </c>
      <c r="I82" s="1">
        <v>3</v>
      </c>
      <c r="J82" s="1">
        <v>0</v>
      </c>
      <c r="K82" s="1">
        <v>0</v>
      </c>
      <c r="L82" s="1">
        <v>0</v>
      </c>
      <c r="M82" s="1">
        <v>5</v>
      </c>
      <c r="N82" s="1">
        <v>0</v>
      </c>
      <c r="O82" s="1">
        <v>1</v>
      </c>
      <c r="P82" s="38">
        <f t="shared" si="5"/>
        <v>1</v>
      </c>
      <c r="Q82" s="1">
        <v>15</v>
      </c>
      <c r="R82" s="7" t="s">
        <v>309</v>
      </c>
      <c r="S82">
        <v>100</v>
      </c>
      <c r="T82" s="11" t="s">
        <v>590</v>
      </c>
      <c r="U82" s="7" t="s">
        <v>588</v>
      </c>
      <c r="V82" s="1" t="s">
        <v>117</v>
      </c>
      <c r="W82" s="1" t="s">
        <v>117</v>
      </c>
      <c r="X82" s="1">
        <v>11000007</v>
      </c>
      <c r="Y82" s="1">
        <v>79</v>
      </c>
      <c r="Z82" s="27">
        <v>0</v>
      </c>
      <c r="AA82" s="25">
        <v>0</v>
      </c>
    </row>
    <row r="83" spans="1:27" ht="72">
      <c r="A83">
        <v>53000080</v>
      </c>
      <c r="B83" s="8" t="s">
        <v>119</v>
      </c>
      <c r="C83" s="1" t="s">
        <v>268</v>
      </c>
      <c r="D83" s="25" t="s">
        <v>723</v>
      </c>
      <c r="E83" s="1">
        <v>2</v>
      </c>
      <c r="F83">
        <v>201</v>
      </c>
      <c r="G83" s="1">
        <v>0</v>
      </c>
      <c r="H83" s="1">
        <f t="shared" si="4"/>
        <v>1</v>
      </c>
      <c r="I83" s="1">
        <v>2</v>
      </c>
      <c r="J83" s="1">
        <v>0</v>
      </c>
      <c r="K83" s="1">
        <v>0</v>
      </c>
      <c r="L83" s="1">
        <v>2</v>
      </c>
      <c r="M83" s="1">
        <v>0</v>
      </c>
      <c r="N83" s="1">
        <v>0</v>
      </c>
      <c r="O83" s="1">
        <v>-1</v>
      </c>
      <c r="P83" s="38">
        <f t="shared" si="5"/>
        <v>-1</v>
      </c>
      <c r="Q83" s="1">
        <v>30</v>
      </c>
      <c r="R83" s="7" t="s">
        <v>676</v>
      </c>
      <c r="S83">
        <v>100</v>
      </c>
      <c r="T83" s="11" t="s">
        <v>589</v>
      </c>
      <c r="U83" s="7" t="s">
        <v>630</v>
      </c>
      <c r="V83" s="1" t="s">
        <v>81</v>
      </c>
      <c r="W83" s="1" t="s">
        <v>81</v>
      </c>
      <c r="X83" s="1">
        <v>11000009</v>
      </c>
      <c r="Y83" s="1">
        <v>80</v>
      </c>
      <c r="Z83" s="27">
        <v>0</v>
      </c>
      <c r="AA83" s="25">
        <v>0</v>
      </c>
    </row>
    <row r="84" spans="1:27" ht="84">
      <c r="A84">
        <v>53000081</v>
      </c>
      <c r="B84" s="8" t="s">
        <v>120</v>
      </c>
      <c r="C84" s="1" t="s">
        <v>269</v>
      </c>
      <c r="D84" s="25" t="s">
        <v>715</v>
      </c>
      <c r="E84" s="1">
        <v>2</v>
      </c>
      <c r="F84">
        <v>201</v>
      </c>
      <c r="G84" s="1">
        <v>0</v>
      </c>
      <c r="H84" s="1">
        <f t="shared" si="4"/>
        <v>1</v>
      </c>
      <c r="I84" s="1">
        <v>2</v>
      </c>
      <c r="J84" s="1">
        <v>65</v>
      </c>
      <c r="K84" s="1">
        <v>0</v>
      </c>
      <c r="L84" s="1">
        <v>0</v>
      </c>
      <c r="M84" s="1">
        <v>0</v>
      </c>
      <c r="N84" s="1">
        <v>0</v>
      </c>
      <c r="O84" s="1">
        <v>-1</v>
      </c>
      <c r="P84" s="38">
        <f t="shared" si="5"/>
        <v>-1</v>
      </c>
      <c r="Q84" s="1">
        <v>30</v>
      </c>
      <c r="R84" s="7" t="s">
        <v>677</v>
      </c>
      <c r="S84">
        <v>100</v>
      </c>
      <c r="T84" s="11" t="s">
        <v>759</v>
      </c>
      <c r="U84" s="7" t="s">
        <v>631</v>
      </c>
      <c r="V84" s="1" t="s">
        <v>51</v>
      </c>
      <c r="W84" s="1" t="s">
        <v>51</v>
      </c>
      <c r="X84" s="1">
        <v>11000010</v>
      </c>
      <c r="Y84" s="1">
        <v>81</v>
      </c>
      <c r="Z84" s="27">
        <v>0</v>
      </c>
      <c r="AA84" s="25">
        <v>0</v>
      </c>
    </row>
    <row r="85" spans="1:27" ht="24">
      <c r="A85">
        <v>53000082</v>
      </c>
      <c r="B85" s="8" t="s">
        <v>121</v>
      </c>
      <c r="C85" s="1" t="s">
        <v>270</v>
      </c>
      <c r="D85" s="25" t="s">
        <v>710</v>
      </c>
      <c r="E85" s="1">
        <v>3</v>
      </c>
      <c r="F85">
        <v>200</v>
      </c>
      <c r="G85" s="1">
        <v>0</v>
      </c>
      <c r="H85" s="1">
        <f t="shared" si="4"/>
        <v>3</v>
      </c>
      <c r="I85" s="1">
        <v>3</v>
      </c>
      <c r="J85" s="1">
        <v>0</v>
      </c>
      <c r="K85" s="1">
        <v>50</v>
      </c>
      <c r="L85" s="1">
        <v>0</v>
      </c>
      <c r="M85" s="1">
        <v>40</v>
      </c>
      <c r="N85" s="1">
        <v>0</v>
      </c>
      <c r="O85" s="1">
        <v>6</v>
      </c>
      <c r="P85" s="38">
        <f t="shared" si="5"/>
        <v>6</v>
      </c>
      <c r="Q85" s="1">
        <v>0</v>
      </c>
      <c r="R85" s="1" t="s">
        <v>14</v>
      </c>
      <c r="S85">
        <v>100</v>
      </c>
      <c r="T85" s="11" t="s">
        <v>579</v>
      </c>
      <c r="U85" s="7" t="s">
        <v>580</v>
      </c>
      <c r="V85" s="1" t="s">
        <v>122</v>
      </c>
      <c r="W85" s="1"/>
      <c r="X85" s="1">
        <v>11000007</v>
      </c>
      <c r="Y85" s="1">
        <v>82</v>
      </c>
      <c r="Z85" s="27">
        <v>0</v>
      </c>
      <c r="AA85" s="25">
        <v>0</v>
      </c>
    </row>
    <row r="86" spans="1:27" ht="60">
      <c r="A86">
        <v>53000083</v>
      </c>
      <c r="B86" s="8" t="s">
        <v>161</v>
      </c>
      <c r="C86" s="1" t="s">
        <v>289</v>
      </c>
      <c r="D86" s="25" t="s">
        <v>715</v>
      </c>
      <c r="E86" s="1">
        <v>3</v>
      </c>
      <c r="F86">
        <v>201</v>
      </c>
      <c r="G86" s="1">
        <v>5</v>
      </c>
      <c r="H86" s="1">
        <f t="shared" si="4"/>
        <v>2</v>
      </c>
      <c r="I86" s="1">
        <v>3</v>
      </c>
      <c r="J86" s="1">
        <v>80</v>
      </c>
      <c r="K86" s="1">
        <v>0</v>
      </c>
      <c r="L86" s="1">
        <v>0</v>
      </c>
      <c r="M86" s="1">
        <v>0</v>
      </c>
      <c r="N86" s="1">
        <v>0</v>
      </c>
      <c r="O86" s="1">
        <v>3</v>
      </c>
      <c r="P86" s="38">
        <f t="shared" si="5"/>
        <v>3</v>
      </c>
      <c r="Q86" s="1">
        <v>0</v>
      </c>
      <c r="R86" s="1" t="s">
        <v>48</v>
      </c>
      <c r="S86">
        <v>100</v>
      </c>
      <c r="T86" s="11" t="s">
        <v>760</v>
      </c>
      <c r="U86" s="7" t="s">
        <v>593</v>
      </c>
      <c r="V86" s="1" t="s">
        <v>162</v>
      </c>
      <c r="W86" s="1"/>
      <c r="X86" s="1">
        <v>11000007</v>
      </c>
      <c r="Y86" s="1">
        <v>83</v>
      </c>
      <c r="Z86" s="27">
        <v>0</v>
      </c>
      <c r="AA86" s="25">
        <v>0</v>
      </c>
    </row>
    <row r="87" spans="1:27" ht="60">
      <c r="A87">
        <v>53000084</v>
      </c>
      <c r="B87" s="8" t="s">
        <v>124</v>
      </c>
      <c r="C87" s="1" t="s">
        <v>203</v>
      </c>
      <c r="D87" s="25" t="s">
        <v>725</v>
      </c>
      <c r="E87" s="1">
        <v>4</v>
      </c>
      <c r="F87">
        <v>202</v>
      </c>
      <c r="G87" s="1">
        <v>0</v>
      </c>
      <c r="H87" s="1">
        <f t="shared" si="4"/>
        <v>3</v>
      </c>
      <c r="I87" s="1">
        <v>4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5</v>
      </c>
      <c r="P87" s="38">
        <f t="shared" si="5"/>
        <v>5</v>
      </c>
      <c r="Q87" s="1">
        <v>15</v>
      </c>
      <c r="R87" s="1" t="s">
        <v>615</v>
      </c>
      <c r="S87">
        <v>100</v>
      </c>
      <c r="T87" s="11" t="s">
        <v>616</v>
      </c>
      <c r="U87" s="7" t="s">
        <v>617</v>
      </c>
      <c r="V87" s="1" t="s">
        <v>460</v>
      </c>
      <c r="W87" s="1" t="s">
        <v>459</v>
      </c>
      <c r="X87" s="1">
        <v>11000008</v>
      </c>
      <c r="Y87" s="1">
        <v>84</v>
      </c>
      <c r="Z87" s="27">
        <v>0</v>
      </c>
      <c r="AA87" s="25">
        <v>0</v>
      </c>
    </row>
    <row r="88" spans="1:27" ht="72">
      <c r="A88">
        <v>53000085</v>
      </c>
      <c r="B88" s="8" t="s">
        <v>125</v>
      </c>
      <c r="C88" s="1" t="s">
        <v>205</v>
      </c>
      <c r="D88" s="25" t="s">
        <v>724</v>
      </c>
      <c r="E88" s="1">
        <v>3</v>
      </c>
      <c r="F88">
        <v>202</v>
      </c>
      <c r="G88" s="1">
        <v>0</v>
      </c>
      <c r="H88" s="1">
        <f t="shared" si="4"/>
        <v>2</v>
      </c>
      <c r="I88" s="1">
        <v>3</v>
      </c>
      <c r="J88" s="1">
        <v>0</v>
      </c>
      <c r="K88" s="1">
        <v>80</v>
      </c>
      <c r="L88" s="1">
        <v>0</v>
      </c>
      <c r="M88" s="1">
        <v>0</v>
      </c>
      <c r="N88" s="1">
        <v>0</v>
      </c>
      <c r="O88" s="1">
        <v>1</v>
      </c>
      <c r="P88" s="38">
        <f t="shared" si="5"/>
        <v>1</v>
      </c>
      <c r="Q88" s="1">
        <v>20</v>
      </c>
      <c r="R88" s="1" t="s">
        <v>591</v>
      </c>
      <c r="S88">
        <v>100</v>
      </c>
      <c r="T88" s="11" t="s">
        <v>699</v>
      </c>
      <c r="U88" s="7" t="s">
        <v>592</v>
      </c>
      <c r="V88" s="1" t="s">
        <v>123</v>
      </c>
      <c r="W88" s="1" t="s">
        <v>123</v>
      </c>
      <c r="X88" s="1">
        <v>11000009</v>
      </c>
      <c r="Y88" s="1">
        <v>85</v>
      </c>
      <c r="Z88" s="27">
        <v>0</v>
      </c>
      <c r="AA88" s="25">
        <v>0</v>
      </c>
    </row>
    <row r="89" spans="1:27" ht="60">
      <c r="A89">
        <v>53000086</v>
      </c>
      <c r="B89" s="8" t="s">
        <v>126</v>
      </c>
      <c r="C89" s="1" t="s">
        <v>206</v>
      </c>
      <c r="D89" s="25" t="s">
        <v>725</v>
      </c>
      <c r="E89" s="1">
        <v>2</v>
      </c>
      <c r="F89">
        <v>201</v>
      </c>
      <c r="G89" s="1">
        <v>0</v>
      </c>
      <c r="H89" s="1">
        <f t="shared" si="4"/>
        <v>2</v>
      </c>
      <c r="I89" s="1">
        <v>2</v>
      </c>
      <c r="J89" s="1">
        <v>0</v>
      </c>
      <c r="K89" s="1">
        <v>0</v>
      </c>
      <c r="L89" s="1">
        <v>0</v>
      </c>
      <c r="M89" s="1">
        <v>8</v>
      </c>
      <c r="N89" s="1">
        <v>0</v>
      </c>
      <c r="O89" s="1">
        <v>0</v>
      </c>
      <c r="P89" s="38">
        <f t="shared" si="5"/>
        <v>2</v>
      </c>
      <c r="Q89" s="1">
        <v>40</v>
      </c>
      <c r="R89" s="7" t="s">
        <v>310</v>
      </c>
      <c r="S89">
        <v>102</v>
      </c>
      <c r="T89" s="11" t="s">
        <v>584</v>
      </c>
      <c r="U89" s="7" t="s">
        <v>583</v>
      </c>
      <c r="V89" s="1" t="s">
        <v>2</v>
      </c>
      <c r="W89" s="1"/>
      <c r="X89" s="1">
        <v>11000005</v>
      </c>
      <c r="Y89" s="1">
        <v>86</v>
      </c>
      <c r="Z89" s="27">
        <v>0</v>
      </c>
      <c r="AA89" s="25">
        <v>0</v>
      </c>
    </row>
    <row r="90" spans="1:27" ht="60">
      <c r="A90">
        <v>53000087</v>
      </c>
      <c r="B90" s="8" t="s">
        <v>127</v>
      </c>
      <c r="C90" s="1" t="s">
        <v>207</v>
      </c>
      <c r="D90" s="25" t="s">
        <v>712</v>
      </c>
      <c r="E90" s="1">
        <v>3</v>
      </c>
      <c r="F90">
        <v>201</v>
      </c>
      <c r="G90" s="1">
        <v>0</v>
      </c>
      <c r="H90" s="1">
        <f t="shared" si="4"/>
        <v>2</v>
      </c>
      <c r="I90" s="1">
        <v>3</v>
      </c>
      <c r="J90" s="1">
        <v>75</v>
      </c>
      <c r="K90" s="1">
        <v>0</v>
      </c>
      <c r="L90" s="1">
        <v>2</v>
      </c>
      <c r="M90" s="1">
        <v>0</v>
      </c>
      <c r="N90" s="1">
        <v>40</v>
      </c>
      <c r="O90" s="1">
        <v>3</v>
      </c>
      <c r="P90" s="38">
        <f t="shared" si="5"/>
        <v>3</v>
      </c>
      <c r="Q90" s="1">
        <v>40</v>
      </c>
      <c r="R90" s="7" t="s">
        <v>678</v>
      </c>
      <c r="S90">
        <v>100</v>
      </c>
      <c r="T90" s="11" t="s">
        <v>761</v>
      </c>
      <c r="U90" s="7" t="s">
        <v>633</v>
      </c>
      <c r="V90" s="1" t="s">
        <v>59</v>
      </c>
      <c r="W90" s="1" t="s">
        <v>59</v>
      </c>
      <c r="X90" s="1">
        <v>11000010</v>
      </c>
      <c r="Y90" s="1">
        <v>87</v>
      </c>
      <c r="Z90" s="27">
        <v>0</v>
      </c>
      <c r="AA90" s="25">
        <v>0</v>
      </c>
    </row>
    <row r="91" spans="1:27" ht="72">
      <c r="A91">
        <v>53000088</v>
      </c>
      <c r="B91" s="8" t="s">
        <v>128</v>
      </c>
      <c r="C91" s="1" t="s">
        <v>271</v>
      </c>
      <c r="D91" s="25" t="s">
        <v>715</v>
      </c>
      <c r="E91" s="1">
        <v>3</v>
      </c>
      <c r="F91">
        <v>201</v>
      </c>
      <c r="G91" s="1">
        <v>0</v>
      </c>
      <c r="H91" s="1">
        <f t="shared" si="4"/>
        <v>2</v>
      </c>
      <c r="I91" s="1">
        <v>3</v>
      </c>
      <c r="J91" s="1">
        <v>40</v>
      </c>
      <c r="K91" s="1">
        <v>0</v>
      </c>
      <c r="L91" s="1">
        <v>0</v>
      </c>
      <c r="M91" s="1">
        <v>0</v>
      </c>
      <c r="N91" s="1">
        <v>0</v>
      </c>
      <c r="O91" s="1">
        <v>2</v>
      </c>
      <c r="P91" s="38">
        <f t="shared" si="5"/>
        <v>2</v>
      </c>
      <c r="Q91" s="1">
        <v>20</v>
      </c>
      <c r="R91" s="7" t="s">
        <v>307</v>
      </c>
      <c r="S91">
        <v>100</v>
      </c>
      <c r="T91" s="11" t="s">
        <v>751</v>
      </c>
      <c r="U91" s="7" t="s">
        <v>340</v>
      </c>
      <c r="V91" s="1" t="s">
        <v>129</v>
      </c>
      <c r="W91" s="1" t="s">
        <v>129</v>
      </c>
      <c r="X91" s="1">
        <v>11000004</v>
      </c>
      <c r="Y91" s="1">
        <v>88</v>
      </c>
      <c r="Z91" s="27">
        <v>0</v>
      </c>
      <c r="AA91" s="25">
        <v>0</v>
      </c>
    </row>
    <row r="92" spans="1:27" ht="72">
      <c r="A92">
        <v>53000089</v>
      </c>
      <c r="B92" s="8" t="s">
        <v>130</v>
      </c>
      <c r="C92" s="1" t="s">
        <v>272</v>
      </c>
      <c r="D92" s="25" t="s">
        <v>715</v>
      </c>
      <c r="E92" s="1">
        <v>4</v>
      </c>
      <c r="F92">
        <v>201</v>
      </c>
      <c r="G92" s="1">
        <v>5</v>
      </c>
      <c r="H92" s="1">
        <f t="shared" si="4"/>
        <v>3</v>
      </c>
      <c r="I92" s="1">
        <v>4</v>
      </c>
      <c r="J92" s="1">
        <v>40</v>
      </c>
      <c r="K92" s="1">
        <v>0</v>
      </c>
      <c r="L92" s="1">
        <v>0</v>
      </c>
      <c r="M92" s="1">
        <v>0</v>
      </c>
      <c r="N92" s="1">
        <v>0</v>
      </c>
      <c r="O92" s="1">
        <v>5</v>
      </c>
      <c r="P92" s="38">
        <f t="shared" si="5"/>
        <v>5</v>
      </c>
      <c r="Q92" s="1">
        <v>25</v>
      </c>
      <c r="R92" s="7" t="s">
        <v>307</v>
      </c>
      <c r="S92">
        <v>100</v>
      </c>
      <c r="T92" s="11" t="s">
        <v>751</v>
      </c>
      <c r="U92" s="7" t="s">
        <v>621</v>
      </c>
      <c r="V92" s="1" t="s">
        <v>479</v>
      </c>
      <c r="W92" s="1" t="s">
        <v>131</v>
      </c>
      <c r="X92" s="1">
        <v>11000007</v>
      </c>
      <c r="Y92" s="1">
        <v>89</v>
      </c>
      <c r="Z92" s="27">
        <v>0</v>
      </c>
      <c r="AA92" s="25">
        <v>0</v>
      </c>
    </row>
    <row r="93" spans="1:27" ht="24">
      <c r="A93">
        <v>53000090</v>
      </c>
      <c r="B93" s="8" t="s">
        <v>163</v>
      </c>
      <c r="C93" s="1" t="s">
        <v>290</v>
      </c>
      <c r="D93" s="25" t="s">
        <v>596</v>
      </c>
      <c r="E93" s="1">
        <v>2</v>
      </c>
      <c r="F93">
        <v>202</v>
      </c>
      <c r="G93" s="1">
        <v>6</v>
      </c>
      <c r="H93" s="1">
        <f t="shared" si="4"/>
        <v>1</v>
      </c>
      <c r="I93" s="1">
        <v>2</v>
      </c>
      <c r="J93" s="1">
        <v>0</v>
      </c>
      <c r="K93" s="1">
        <v>0</v>
      </c>
      <c r="L93" s="1">
        <v>0</v>
      </c>
      <c r="M93" s="1">
        <v>3</v>
      </c>
      <c r="N93" s="1">
        <v>0</v>
      </c>
      <c r="O93" s="1">
        <v>0</v>
      </c>
      <c r="P93" s="38">
        <f t="shared" si="5"/>
        <v>0</v>
      </c>
      <c r="Q93" s="1">
        <v>0</v>
      </c>
      <c r="R93" s="1" t="s">
        <v>28</v>
      </c>
      <c r="S93">
        <v>100</v>
      </c>
      <c r="T93" s="11" t="s">
        <v>355</v>
      </c>
      <c r="U93" s="1" t="s">
        <v>356</v>
      </c>
      <c r="V93" s="1" t="s">
        <v>164</v>
      </c>
      <c r="W93" s="1"/>
      <c r="X93" s="1">
        <v>11000006</v>
      </c>
      <c r="Y93" s="1">
        <v>90</v>
      </c>
      <c r="Z93" s="27">
        <v>0</v>
      </c>
      <c r="AA93" s="25">
        <v>0</v>
      </c>
    </row>
    <row r="94" spans="1:27" ht="36">
      <c r="A94">
        <v>53000091</v>
      </c>
      <c r="B94" s="8" t="s">
        <v>132</v>
      </c>
      <c r="C94" s="1" t="s">
        <v>273</v>
      </c>
      <c r="D94" s="25" t="s">
        <v>714</v>
      </c>
      <c r="E94" s="1">
        <v>2</v>
      </c>
      <c r="F94">
        <v>200</v>
      </c>
      <c r="G94" s="1">
        <v>0</v>
      </c>
      <c r="H94" s="1">
        <f t="shared" si="4"/>
        <v>2</v>
      </c>
      <c r="I94" s="1">
        <v>2</v>
      </c>
      <c r="J94" s="1">
        <v>60</v>
      </c>
      <c r="K94" s="1">
        <v>0</v>
      </c>
      <c r="L94" s="1">
        <v>0</v>
      </c>
      <c r="M94" s="1">
        <v>0</v>
      </c>
      <c r="N94" s="1">
        <v>0</v>
      </c>
      <c r="O94" s="1">
        <v>1</v>
      </c>
      <c r="P94" s="38">
        <f t="shared" si="5"/>
        <v>1</v>
      </c>
      <c r="Q94" s="1">
        <v>0</v>
      </c>
      <c r="R94" s="1" t="s">
        <v>6</v>
      </c>
      <c r="S94">
        <v>100</v>
      </c>
      <c r="T94" s="11" t="s">
        <v>762</v>
      </c>
      <c r="U94" s="7" t="s">
        <v>341</v>
      </c>
      <c r="V94" s="1" t="s">
        <v>133</v>
      </c>
      <c r="W94" s="1"/>
      <c r="X94" s="1">
        <v>11000006</v>
      </c>
      <c r="Y94" s="1">
        <v>91</v>
      </c>
      <c r="Z94" s="27">
        <v>0</v>
      </c>
      <c r="AA94" s="25">
        <v>0</v>
      </c>
    </row>
    <row r="95" spans="1:27" ht="24">
      <c r="A95">
        <v>53000092</v>
      </c>
      <c r="B95" s="8" t="s">
        <v>665</v>
      </c>
      <c r="C95" s="1" t="s">
        <v>666</v>
      </c>
      <c r="D95" s="25" t="s">
        <v>668</v>
      </c>
      <c r="E95" s="1">
        <v>3</v>
      </c>
      <c r="F95">
        <v>201</v>
      </c>
      <c r="G95" s="1">
        <v>1</v>
      </c>
      <c r="H95" s="1">
        <f t="shared" si="4"/>
        <v>1</v>
      </c>
      <c r="I95" s="1">
        <v>3</v>
      </c>
      <c r="J95" s="1">
        <v>0</v>
      </c>
      <c r="K95" s="1">
        <v>0</v>
      </c>
      <c r="L95" s="1">
        <v>0</v>
      </c>
      <c r="M95" s="1">
        <v>1</v>
      </c>
      <c r="N95" s="1">
        <v>0</v>
      </c>
      <c r="O95" s="1">
        <v>0</v>
      </c>
      <c r="P95" s="38">
        <f t="shared" si="5"/>
        <v>0</v>
      </c>
      <c r="Q95" s="1">
        <v>0</v>
      </c>
      <c r="R95" s="7" t="s">
        <v>667</v>
      </c>
      <c r="S95">
        <v>100</v>
      </c>
      <c r="T95" s="11" t="s">
        <v>733</v>
      </c>
      <c r="U95" s="1" t="s">
        <v>669</v>
      </c>
      <c r="V95" s="1" t="s">
        <v>670</v>
      </c>
      <c r="W95" s="1"/>
      <c r="X95" s="1">
        <v>11000010</v>
      </c>
      <c r="Y95" s="1">
        <v>92</v>
      </c>
      <c r="Z95" s="27">
        <v>0</v>
      </c>
      <c r="AA95" s="25">
        <v>0</v>
      </c>
    </row>
    <row r="96" spans="1:27" ht="60">
      <c r="A96">
        <v>53000093</v>
      </c>
      <c r="B96" s="9" t="s">
        <v>208</v>
      </c>
      <c r="C96" s="1" t="s">
        <v>274</v>
      </c>
      <c r="D96" s="25" t="s">
        <v>713</v>
      </c>
      <c r="E96" s="1">
        <v>2</v>
      </c>
      <c r="F96">
        <v>200</v>
      </c>
      <c r="G96" s="1">
        <v>5</v>
      </c>
      <c r="H96" s="1">
        <f t="shared" si="4"/>
        <v>1</v>
      </c>
      <c r="I96" s="1">
        <v>2</v>
      </c>
      <c r="J96" s="1">
        <v>55</v>
      </c>
      <c r="K96" s="1">
        <v>0</v>
      </c>
      <c r="L96" s="1">
        <v>0</v>
      </c>
      <c r="M96" s="1">
        <v>0</v>
      </c>
      <c r="N96" s="1">
        <v>25</v>
      </c>
      <c r="O96" s="1">
        <v>-2</v>
      </c>
      <c r="P96" s="38">
        <f t="shared" si="5"/>
        <v>-2</v>
      </c>
      <c r="Q96" s="1">
        <v>100</v>
      </c>
      <c r="R96" s="1" t="s">
        <v>6</v>
      </c>
      <c r="S96">
        <v>100</v>
      </c>
      <c r="T96" s="11" t="s">
        <v>763</v>
      </c>
      <c r="U96" s="7" t="s">
        <v>620</v>
      </c>
      <c r="V96" s="1" t="s">
        <v>134</v>
      </c>
      <c r="W96" s="1"/>
      <c r="X96" s="1">
        <v>11000008</v>
      </c>
      <c r="Y96" s="1">
        <v>93</v>
      </c>
      <c r="Z96" s="27">
        <v>0</v>
      </c>
      <c r="AA96" s="25">
        <v>0</v>
      </c>
    </row>
    <row r="97" spans="1:27" ht="36">
      <c r="A97">
        <v>53000094</v>
      </c>
      <c r="B97" s="8" t="s">
        <v>135</v>
      </c>
      <c r="C97" s="1" t="s">
        <v>275</v>
      </c>
      <c r="D97" s="25" t="s">
        <v>570</v>
      </c>
      <c r="E97" s="1">
        <v>2</v>
      </c>
      <c r="F97">
        <v>202</v>
      </c>
      <c r="G97" s="1">
        <v>0</v>
      </c>
      <c r="H97" s="1">
        <f t="shared" si="4"/>
        <v>1</v>
      </c>
      <c r="I97" s="1">
        <v>2</v>
      </c>
      <c r="J97" s="1">
        <v>0</v>
      </c>
      <c r="K97" s="1">
        <v>0</v>
      </c>
      <c r="L97" s="1">
        <v>0</v>
      </c>
      <c r="M97" s="1">
        <v>4</v>
      </c>
      <c r="N97" s="1">
        <v>0</v>
      </c>
      <c r="O97" s="1">
        <v>0</v>
      </c>
      <c r="P97" s="38">
        <f t="shared" si="5"/>
        <v>0</v>
      </c>
      <c r="Q97" s="1">
        <v>200</v>
      </c>
      <c r="R97" s="1" t="s">
        <v>136</v>
      </c>
      <c r="S97">
        <v>100</v>
      </c>
      <c r="T97" s="11" t="s">
        <v>567</v>
      </c>
      <c r="U97" s="1" t="s">
        <v>566</v>
      </c>
      <c r="V97" s="1" t="s">
        <v>137</v>
      </c>
      <c r="W97" s="1"/>
      <c r="X97" s="1">
        <v>11000002</v>
      </c>
      <c r="Y97" s="1">
        <v>94</v>
      </c>
      <c r="Z97" s="27">
        <v>0</v>
      </c>
      <c r="AA97" s="25">
        <v>0</v>
      </c>
    </row>
    <row r="98" spans="1:27" ht="72">
      <c r="A98">
        <v>53000095</v>
      </c>
      <c r="B98" s="8" t="s">
        <v>138</v>
      </c>
      <c r="C98" s="1" t="s">
        <v>276</v>
      </c>
      <c r="D98" s="25" t="s">
        <v>726</v>
      </c>
      <c r="E98" s="1">
        <v>2</v>
      </c>
      <c r="F98">
        <v>201</v>
      </c>
      <c r="G98" s="1">
        <v>1</v>
      </c>
      <c r="H98" s="1">
        <f t="shared" si="4"/>
        <v>2</v>
      </c>
      <c r="I98" s="1">
        <v>2</v>
      </c>
      <c r="J98" s="1">
        <v>0</v>
      </c>
      <c r="K98" s="1">
        <v>30</v>
      </c>
      <c r="L98" s="1">
        <v>0</v>
      </c>
      <c r="M98" s="1">
        <v>0</v>
      </c>
      <c r="N98" s="1">
        <v>0</v>
      </c>
      <c r="O98" s="1">
        <v>3</v>
      </c>
      <c r="P98" s="38">
        <f t="shared" si="5"/>
        <v>3</v>
      </c>
      <c r="Q98" s="1">
        <v>15</v>
      </c>
      <c r="R98" s="7" t="s">
        <v>309</v>
      </c>
      <c r="S98">
        <v>100</v>
      </c>
      <c r="T98" s="11" t="s">
        <v>734</v>
      </c>
      <c r="U98" s="7" t="s">
        <v>642</v>
      </c>
      <c r="V98" s="1" t="s">
        <v>139</v>
      </c>
      <c r="W98" s="1" t="s">
        <v>139</v>
      </c>
      <c r="X98" s="1">
        <v>11000008</v>
      </c>
      <c r="Y98" s="1">
        <v>95</v>
      </c>
      <c r="Z98" s="27">
        <v>0</v>
      </c>
      <c r="AA98" s="25">
        <v>0</v>
      </c>
    </row>
    <row r="99" spans="1:27" ht="36">
      <c r="A99">
        <v>53000096</v>
      </c>
      <c r="B99" s="8" t="s">
        <v>140</v>
      </c>
      <c r="C99" s="1" t="s">
        <v>277</v>
      </c>
      <c r="D99" s="25" t="s">
        <v>727</v>
      </c>
      <c r="E99" s="1">
        <v>3</v>
      </c>
      <c r="F99">
        <v>202</v>
      </c>
      <c r="G99" s="1">
        <v>0</v>
      </c>
      <c r="H99" s="1">
        <f t="shared" si="4"/>
        <v>2</v>
      </c>
      <c r="I99" s="1">
        <v>3</v>
      </c>
      <c r="J99" s="1">
        <v>0</v>
      </c>
      <c r="K99" s="1">
        <v>60</v>
      </c>
      <c r="L99" s="1">
        <v>0</v>
      </c>
      <c r="M99" s="1">
        <v>6</v>
      </c>
      <c r="N99" s="1">
        <v>0</v>
      </c>
      <c r="O99" s="1">
        <v>-1</v>
      </c>
      <c r="P99" s="38">
        <f t="shared" si="5"/>
        <v>3</v>
      </c>
      <c r="Q99" s="1">
        <v>200</v>
      </c>
      <c r="R99" s="1" t="s">
        <v>607</v>
      </c>
      <c r="S99">
        <v>104</v>
      </c>
      <c r="T99" s="11" t="s">
        <v>606</v>
      </c>
      <c r="U99" s="1" t="s">
        <v>608</v>
      </c>
      <c r="V99" s="1" t="s">
        <v>29</v>
      </c>
      <c r="W99" s="1"/>
      <c r="X99" s="1">
        <v>11000008</v>
      </c>
      <c r="Y99" s="1">
        <v>96</v>
      </c>
      <c r="Z99" s="27">
        <v>0</v>
      </c>
      <c r="AA99" s="25">
        <v>0</v>
      </c>
    </row>
    <row r="100" spans="1:27" ht="72">
      <c r="A100">
        <v>53000097</v>
      </c>
      <c r="B100" s="8" t="s">
        <v>141</v>
      </c>
      <c r="C100" s="1" t="s">
        <v>278</v>
      </c>
      <c r="D100" s="25" t="s">
        <v>723</v>
      </c>
      <c r="E100" s="1">
        <v>2</v>
      </c>
      <c r="F100">
        <v>201</v>
      </c>
      <c r="G100" s="1">
        <v>0</v>
      </c>
      <c r="H100" s="1">
        <f t="shared" ref="H100:H113" si="6">IF(AND(P100&gt;=13,P100&lt;=16),5,IF(AND(P100&gt;=9,P100&lt;=12),4,IF(AND(P100&gt;=5,P100&lt;=8),3,IF(AND(P100&gt;=1,P100&lt;=4),2,IF(AND(P100&gt;=-3,P100&lt;=0),1,IF(AND(P100&gt;=-5,P100&lt;=-4),0,6))))))</f>
        <v>1</v>
      </c>
      <c r="I100" s="1">
        <v>2</v>
      </c>
      <c r="J100" s="1">
        <v>0</v>
      </c>
      <c r="K100" s="1">
        <v>0</v>
      </c>
      <c r="L100" s="1">
        <v>2</v>
      </c>
      <c r="M100" s="1">
        <v>0</v>
      </c>
      <c r="N100" s="1">
        <v>0</v>
      </c>
      <c r="O100" s="1">
        <v>0</v>
      </c>
      <c r="P100" s="38">
        <f t="shared" ref="P100:P113" si="7">S100-100+O100</f>
        <v>0</v>
      </c>
      <c r="Q100" s="1">
        <v>25</v>
      </c>
      <c r="R100" s="7" t="s">
        <v>307</v>
      </c>
      <c r="S100">
        <v>100</v>
      </c>
      <c r="T100" s="11" t="s">
        <v>612</v>
      </c>
      <c r="U100" s="7" t="s">
        <v>613</v>
      </c>
      <c r="V100" s="1" t="s">
        <v>81</v>
      </c>
      <c r="W100" s="1" t="s">
        <v>81</v>
      </c>
      <c r="X100" s="1"/>
      <c r="Y100" s="1">
        <v>97</v>
      </c>
      <c r="Z100" s="27">
        <v>0</v>
      </c>
      <c r="AA100" s="25">
        <v>0</v>
      </c>
    </row>
    <row r="101" spans="1:27" ht="24">
      <c r="A101">
        <v>53000098</v>
      </c>
      <c r="B101" s="8" t="s">
        <v>165</v>
      </c>
      <c r="C101" s="1" t="s">
        <v>291</v>
      </c>
      <c r="D101" s="25" t="s">
        <v>594</v>
      </c>
      <c r="E101" s="1">
        <v>1</v>
      </c>
      <c r="F101">
        <v>202</v>
      </c>
      <c r="G101" s="1">
        <v>0</v>
      </c>
      <c r="H101" s="1">
        <f t="shared" si="6"/>
        <v>1</v>
      </c>
      <c r="I101" s="1">
        <v>1</v>
      </c>
      <c r="J101" s="1">
        <v>0</v>
      </c>
      <c r="K101" s="1">
        <v>0</v>
      </c>
      <c r="L101" s="1">
        <v>0</v>
      </c>
      <c r="M101" s="1">
        <v>2</v>
      </c>
      <c r="N101" s="1">
        <v>0</v>
      </c>
      <c r="O101" s="1">
        <v>0</v>
      </c>
      <c r="P101" s="38">
        <f t="shared" si="7"/>
        <v>0</v>
      </c>
      <c r="Q101" s="1">
        <v>0</v>
      </c>
      <c r="R101" s="1" t="s">
        <v>28</v>
      </c>
      <c r="S101">
        <v>100</v>
      </c>
      <c r="T101" s="11" t="s">
        <v>436</v>
      </c>
      <c r="U101" s="7" t="s">
        <v>409</v>
      </c>
      <c r="V101" s="1" t="s">
        <v>166</v>
      </c>
      <c r="W101" s="1"/>
      <c r="X101" s="1">
        <v>11000006</v>
      </c>
      <c r="Y101" s="1">
        <v>98</v>
      </c>
      <c r="Z101" s="27">
        <v>0</v>
      </c>
      <c r="AA101" s="25">
        <v>0</v>
      </c>
    </row>
    <row r="102" spans="1:27" ht="36">
      <c r="A102">
        <v>53000099</v>
      </c>
      <c r="B102" s="8" t="s">
        <v>142</v>
      </c>
      <c r="C102" s="1" t="s">
        <v>279</v>
      </c>
      <c r="D102" s="25" t="s">
        <v>713</v>
      </c>
      <c r="E102" s="1">
        <v>1</v>
      </c>
      <c r="F102">
        <v>200</v>
      </c>
      <c r="G102" s="1">
        <v>0</v>
      </c>
      <c r="H102" s="1">
        <f t="shared" si="6"/>
        <v>1</v>
      </c>
      <c r="I102" s="1">
        <v>1</v>
      </c>
      <c r="J102" s="1">
        <v>50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38">
        <f t="shared" si="7"/>
        <v>0</v>
      </c>
      <c r="Q102" s="1">
        <v>0</v>
      </c>
      <c r="R102" s="1" t="s">
        <v>6</v>
      </c>
      <c r="S102">
        <v>100</v>
      </c>
      <c r="T102" s="11" t="s">
        <v>764</v>
      </c>
      <c r="U102" s="7" t="s">
        <v>614</v>
      </c>
      <c r="V102" s="1" t="s">
        <v>97</v>
      </c>
      <c r="W102" s="1"/>
      <c r="X102" s="1">
        <v>11000005</v>
      </c>
      <c r="Y102" s="1">
        <v>99</v>
      </c>
      <c r="Z102" s="27">
        <v>0</v>
      </c>
      <c r="AA102" s="25">
        <v>0</v>
      </c>
    </row>
    <row r="103" spans="1:27" ht="96">
      <c r="A103">
        <v>53000100</v>
      </c>
      <c r="B103" s="8" t="s">
        <v>143</v>
      </c>
      <c r="C103" s="1" t="s">
        <v>280</v>
      </c>
      <c r="D103" s="25" t="s">
        <v>728</v>
      </c>
      <c r="E103" s="1">
        <v>4</v>
      </c>
      <c r="F103">
        <v>202</v>
      </c>
      <c r="G103" s="1">
        <v>0</v>
      </c>
      <c r="H103" s="1">
        <f t="shared" si="6"/>
        <v>1</v>
      </c>
      <c r="I103" s="1">
        <v>4</v>
      </c>
      <c r="J103" s="1">
        <v>0</v>
      </c>
      <c r="K103" s="1">
        <v>0</v>
      </c>
      <c r="L103" s="1">
        <v>0</v>
      </c>
      <c r="M103" s="1">
        <v>0</v>
      </c>
      <c r="N103" s="1">
        <v>30</v>
      </c>
      <c r="O103" s="1">
        <v>0</v>
      </c>
      <c r="P103" s="38">
        <f t="shared" si="7"/>
        <v>0</v>
      </c>
      <c r="Q103" s="1">
        <v>0</v>
      </c>
      <c r="R103" s="1" t="s">
        <v>609</v>
      </c>
      <c r="S103">
        <v>100</v>
      </c>
      <c r="T103" s="11" t="s">
        <v>735</v>
      </c>
      <c r="U103" s="1" t="s">
        <v>611</v>
      </c>
      <c r="V103" s="1" t="s">
        <v>144</v>
      </c>
      <c r="W103" s="1"/>
      <c r="X103" s="1">
        <v>11000005</v>
      </c>
      <c r="Y103" s="1">
        <v>100</v>
      </c>
      <c r="Z103" s="27">
        <v>0</v>
      </c>
      <c r="AA103" s="25">
        <v>0</v>
      </c>
    </row>
    <row r="104" spans="1:27" ht="24">
      <c r="A104">
        <v>53000101</v>
      </c>
      <c r="B104" s="8" t="s">
        <v>167</v>
      </c>
      <c r="C104" s="1" t="s">
        <v>292</v>
      </c>
      <c r="D104" s="25" t="s">
        <v>703</v>
      </c>
      <c r="E104" s="1">
        <v>3</v>
      </c>
      <c r="F104">
        <v>203</v>
      </c>
      <c r="G104" s="1">
        <v>0</v>
      </c>
      <c r="H104" s="1">
        <f t="shared" si="6"/>
        <v>3</v>
      </c>
      <c r="I104" s="1">
        <v>3</v>
      </c>
      <c r="J104" s="1">
        <v>0</v>
      </c>
      <c r="K104" s="1">
        <v>25</v>
      </c>
      <c r="L104" s="1">
        <v>0</v>
      </c>
      <c r="M104" s="1">
        <v>0</v>
      </c>
      <c r="N104" s="1">
        <v>0</v>
      </c>
      <c r="O104" s="1">
        <v>5</v>
      </c>
      <c r="P104" s="38">
        <f t="shared" si="7"/>
        <v>5</v>
      </c>
      <c r="Q104" s="1">
        <v>0</v>
      </c>
      <c r="R104" s="1" t="s">
        <v>643</v>
      </c>
      <c r="S104">
        <v>100</v>
      </c>
      <c r="T104" s="11" t="s">
        <v>641</v>
      </c>
      <c r="U104" s="1" t="s">
        <v>644</v>
      </c>
      <c r="V104" s="1" t="s">
        <v>168</v>
      </c>
      <c r="W104" s="1"/>
      <c r="X104" s="1">
        <v>11000010</v>
      </c>
      <c r="Y104" s="1">
        <v>101</v>
      </c>
      <c r="Z104" s="27">
        <v>0</v>
      </c>
      <c r="AA104" s="25">
        <v>0</v>
      </c>
    </row>
    <row r="105" spans="1:27" ht="24">
      <c r="A105">
        <v>53000102</v>
      </c>
      <c r="B105" s="8" t="s">
        <v>145</v>
      </c>
      <c r="C105" s="1" t="s">
        <v>281</v>
      </c>
      <c r="D105" s="25" t="s">
        <v>713</v>
      </c>
      <c r="E105" s="1">
        <v>3</v>
      </c>
      <c r="F105">
        <v>200</v>
      </c>
      <c r="G105" s="1">
        <v>2</v>
      </c>
      <c r="H105" s="1">
        <f t="shared" si="6"/>
        <v>2</v>
      </c>
      <c r="I105" s="1">
        <v>3</v>
      </c>
      <c r="J105" s="1">
        <v>100</v>
      </c>
      <c r="K105" s="1">
        <v>0</v>
      </c>
      <c r="L105" s="1">
        <v>0</v>
      </c>
      <c r="M105" s="1">
        <v>0</v>
      </c>
      <c r="N105" s="1">
        <v>0</v>
      </c>
      <c r="O105" s="1">
        <v>2</v>
      </c>
      <c r="P105" s="38">
        <f t="shared" si="7"/>
        <v>2</v>
      </c>
      <c r="Q105" s="1">
        <v>0</v>
      </c>
      <c r="R105" s="1" t="s">
        <v>6</v>
      </c>
      <c r="S105">
        <v>100</v>
      </c>
      <c r="T105" s="11" t="s">
        <v>744</v>
      </c>
      <c r="U105" s="7" t="s">
        <v>342</v>
      </c>
      <c r="V105" s="1" t="s">
        <v>74</v>
      </c>
      <c r="W105" s="1"/>
      <c r="X105" s="1">
        <v>11000004</v>
      </c>
      <c r="Y105" s="1">
        <v>102</v>
      </c>
      <c r="Z105" s="27">
        <v>0</v>
      </c>
      <c r="AA105" s="25">
        <v>0</v>
      </c>
    </row>
    <row r="106" spans="1:27" ht="72">
      <c r="A106">
        <v>53000103</v>
      </c>
      <c r="B106" s="8" t="s">
        <v>146</v>
      </c>
      <c r="C106" s="1" t="s">
        <v>282</v>
      </c>
      <c r="D106" s="25" t="s">
        <v>725</v>
      </c>
      <c r="E106" s="1">
        <v>3</v>
      </c>
      <c r="F106">
        <v>201</v>
      </c>
      <c r="G106" s="1">
        <v>6</v>
      </c>
      <c r="H106" s="1">
        <f t="shared" si="6"/>
        <v>3</v>
      </c>
      <c r="I106" s="1">
        <v>3</v>
      </c>
      <c r="J106" s="1">
        <v>0</v>
      </c>
      <c r="K106" s="1">
        <v>0</v>
      </c>
      <c r="L106" s="1">
        <v>0</v>
      </c>
      <c r="M106" s="1">
        <v>20</v>
      </c>
      <c r="N106" s="1">
        <v>0</v>
      </c>
      <c r="O106" s="1">
        <v>0</v>
      </c>
      <c r="P106" s="38">
        <f t="shared" si="7"/>
        <v>5</v>
      </c>
      <c r="Q106" s="1">
        <v>15</v>
      </c>
      <c r="R106" s="7" t="s">
        <v>309</v>
      </c>
      <c r="S106">
        <v>105</v>
      </c>
      <c r="T106" s="11" t="s">
        <v>585</v>
      </c>
      <c r="U106" s="7" t="s">
        <v>586</v>
      </c>
      <c r="V106" s="1" t="s">
        <v>147</v>
      </c>
      <c r="W106" s="1" t="s">
        <v>147</v>
      </c>
      <c r="X106" s="1">
        <v>11000009</v>
      </c>
      <c r="Y106" s="1">
        <v>103</v>
      </c>
      <c r="Z106" s="27">
        <v>0</v>
      </c>
      <c r="AA106" s="25">
        <v>0</v>
      </c>
    </row>
    <row r="107" spans="1:27" ht="60">
      <c r="A107">
        <v>53000104</v>
      </c>
      <c r="B107" s="8" t="s">
        <v>148</v>
      </c>
      <c r="C107" s="1" t="s">
        <v>283</v>
      </c>
      <c r="D107" s="25" t="s">
        <v>729</v>
      </c>
      <c r="E107" s="1">
        <v>3</v>
      </c>
      <c r="F107">
        <v>201</v>
      </c>
      <c r="G107" s="1">
        <v>0</v>
      </c>
      <c r="H107" s="1">
        <f t="shared" si="6"/>
        <v>3</v>
      </c>
      <c r="I107" s="1">
        <v>3</v>
      </c>
      <c r="J107" s="1">
        <v>0</v>
      </c>
      <c r="K107" s="1">
        <v>0</v>
      </c>
      <c r="L107" s="1">
        <v>0</v>
      </c>
      <c r="M107" s="1">
        <v>7</v>
      </c>
      <c r="N107" s="1">
        <v>0</v>
      </c>
      <c r="O107" s="1">
        <v>0</v>
      </c>
      <c r="P107" s="38">
        <f t="shared" si="7"/>
        <v>5</v>
      </c>
      <c r="Q107" s="1">
        <v>12</v>
      </c>
      <c r="R107" s="7" t="s">
        <v>307</v>
      </c>
      <c r="S107">
        <v>105</v>
      </c>
      <c r="T107" s="11" t="s">
        <v>683</v>
      </c>
      <c r="U107" s="7" t="s">
        <v>407</v>
      </c>
      <c r="V107" s="1" t="s">
        <v>149</v>
      </c>
      <c r="W107" s="1"/>
      <c r="X107" s="1">
        <v>11000002</v>
      </c>
      <c r="Y107" s="1">
        <v>104</v>
      </c>
      <c r="Z107" s="27">
        <v>0</v>
      </c>
      <c r="AA107" s="25">
        <v>0</v>
      </c>
    </row>
    <row r="108" spans="1:27" ht="60">
      <c r="A108">
        <v>53000105</v>
      </c>
      <c r="B108" s="8" t="s">
        <v>150</v>
      </c>
      <c r="C108" s="1" t="s">
        <v>209</v>
      </c>
      <c r="D108" s="25" t="s">
        <v>571</v>
      </c>
      <c r="E108" s="1">
        <v>3</v>
      </c>
      <c r="F108">
        <v>202</v>
      </c>
      <c r="G108" s="1">
        <v>0</v>
      </c>
      <c r="H108" s="1">
        <f t="shared" si="6"/>
        <v>2</v>
      </c>
      <c r="I108" s="1">
        <v>3</v>
      </c>
      <c r="J108" s="1">
        <v>0</v>
      </c>
      <c r="K108" s="1">
        <v>0</v>
      </c>
      <c r="L108" s="1">
        <v>0</v>
      </c>
      <c r="M108" s="1">
        <v>4</v>
      </c>
      <c r="N108" s="1">
        <v>0</v>
      </c>
      <c r="O108" s="1">
        <v>2</v>
      </c>
      <c r="P108" s="38">
        <f t="shared" si="7"/>
        <v>2</v>
      </c>
      <c r="Q108" s="1">
        <v>10</v>
      </c>
      <c r="R108" s="1" t="s">
        <v>136</v>
      </c>
      <c r="S108">
        <v>100</v>
      </c>
      <c r="T108" s="11" t="s">
        <v>569</v>
      </c>
      <c r="U108" s="1" t="s">
        <v>568</v>
      </c>
      <c r="V108" s="1" t="s">
        <v>151</v>
      </c>
      <c r="W108" s="1"/>
      <c r="X108" s="1">
        <v>11000003</v>
      </c>
      <c r="Y108" s="1">
        <v>105</v>
      </c>
      <c r="Z108" s="27">
        <v>0</v>
      </c>
      <c r="AA108" s="25">
        <v>0</v>
      </c>
    </row>
    <row r="109" spans="1:27" ht="24">
      <c r="A109">
        <v>53000106</v>
      </c>
      <c r="B109" s="8" t="s">
        <v>152</v>
      </c>
      <c r="C109" s="1" t="s">
        <v>284</v>
      </c>
      <c r="D109" s="25" t="s">
        <v>702</v>
      </c>
      <c r="E109" s="1">
        <v>1</v>
      </c>
      <c r="F109">
        <v>200</v>
      </c>
      <c r="G109" s="1">
        <v>3</v>
      </c>
      <c r="H109" s="1">
        <f t="shared" si="6"/>
        <v>1</v>
      </c>
      <c r="I109" s="1">
        <v>1</v>
      </c>
      <c r="J109" s="1">
        <v>0</v>
      </c>
      <c r="K109" s="1">
        <v>0</v>
      </c>
      <c r="L109" s="1">
        <v>0</v>
      </c>
      <c r="M109" s="1">
        <v>60</v>
      </c>
      <c r="N109" s="1">
        <v>0</v>
      </c>
      <c r="O109" s="1">
        <v>0</v>
      </c>
      <c r="P109" s="38">
        <f t="shared" si="7"/>
        <v>0</v>
      </c>
      <c r="Q109" s="1">
        <v>0</v>
      </c>
      <c r="R109" s="1" t="s">
        <v>14</v>
      </c>
      <c r="S109">
        <v>100</v>
      </c>
      <c r="T109" s="11" t="s">
        <v>577</v>
      </c>
      <c r="U109" s="7" t="s">
        <v>578</v>
      </c>
      <c r="V109" s="1" t="s">
        <v>153</v>
      </c>
      <c r="W109" s="1"/>
      <c r="X109" s="1">
        <v>11000005</v>
      </c>
      <c r="Y109" s="1">
        <v>106</v>
      </c>
      <c r="Z109" s="27">
        <v>0</v>
      </c>
      <c r="AA109" s="25">
        <v>0</v>
      </c>
    </row>
    <row r="110" spans="1:27" ht="24">
      <c r="A110">
        <v>53000107</v>
      </c>
      <c r="B110" s="8" t="s">
        <v>154</v>
      </c>
      <c r="C110" s="1" t="s">
        <v>285</v>
      </c>
      <c r="D110" s="25" t="s">
        <v>702</v>
      </c>
      <c r="E110" s="1">
        <v>1</v>
      </c>
      <c r="F110">
        <v>200</v>
      </c>
      <c r="G110" s="1">
        <v>6</v>
      </c>
      <c r="H110" s="1">
        <f t="shared" si="6"/>
        <v>1</v>
      </c>
      <c r="I110" s="1">
        <v>1</v>
      </c>
      <c r="J110" s="1">
        <v>0</v>
      </c>
      <c r="K110" s="1">
        <v>0</v>
      </c>
      <c r="L110" s="1">
        <v>0</v>
      </c>
      <c r="M110" s="1">
        <v>60</v>
      </c>
      <c r="N110" s="1">
        <v>0</v>
      </c>
      <c r="O110" s="1">
        <v>0</v>
      </c>
      <c r="P110" s="38">
        <f t="shared" si="7"/>
        <v>0</v>
      </c>
      <c r="Q110" s="1">
        <v>0</v>
      </c>
      <c r="R110" s="1" t="s">
        <v>6</v>
      </c>
      <c r="S110">
        <v>100</v>
      </c>
      <c r="T110" s="11" t="s">
        <v>539</v>
      </c>
      <c r="U110" s="7" t="s">
        <v>597</v>
      </c>
      <c r="V110" s="1" t="s">
        <v>155</v>
      </c>
      <c r="W110" s="1"/>
      <c r="X110" s="1">
        <v>11000004</v>
      </c>
      <c r="Y110" s="1">
        <v>107</v>
      </c>
      <c r="Z110" s="27">
        <v>0</v>
      </c>
      <c r="AA110" s="25">
        <v>0</v>
      </c>
    </row>
    <row r="111" spans="1:27" ht="144">
      <c r="A111">
        <v>53000108</v>
      </c>
      <c r="B111" s="8" t="s">
        <v>156</v>
      </c>
      <c r="C111" s="1" t="s">
        <v>286</v>
      </c>
      <c r="D111" s="25" t="s">
        <v>702</v>
      </c>
      <c r="E111" s="1">
        <v>2</v>
      </c>
      <c r="F111">
        <v>200</v>
      </c>
      <c r="G111" s="1">
        <v>0</v>
      </c>
      <c r="H111" s="1">
        <f t="shared" si="6"/>
        <v>2</v>
      </c>
      <c r="I111" s="1">
        <v>2</v>
      </c>
      <c r="J111" s="1">
        <v>0</v>
      </c>
      <c r="K111" s="1">
        <v>0</v>
      </c>
      <c r="L111" s="1">
        <v>2</v>
      </c>
      <c r="M111" s="1">
        <v>0</v>
      </c>
      <c r="N111" s="1">
        <v>0</v>
      </c>
      <c r="O111" s="1">
        <v>3</v>
      </c>
      <c r="P111" s="38">
        <f t="shared" si="7"/>
        <v>3</v>
      </c>
      <c r="Q111" s="1">
        <v>0</v>
      </c>
      <c r="R111" s="1" t="s">
        <v>6</v>
      </c>
      <c r="S111">
        <v>100</v>
      </c>
      <c r="T111" s="11" t="s">
        <v>741</v>
      </c>
      <c r="U111" s="7" t="s">
        <v>600</v>
      </c>
      <c r="V111" s="1" t="s">
        <v>157</v>
      </c>
      <c r="W111" s="1"/>
      <c r="X111" s="1">
        <v>11000009</v>
      </c>
      <c r="Y111" s="1">
        <v>108</v>
      </c>
      <c r="Z111" s="27">
        <v>0</v>
      </c>
      <c r="AA111" s="25">
        <v>0</v>
      </c>
    </row>
    <row r="112" spans="1:27" ht="36">
      <c r="A112">
        <v>53000109</v>
      </c>
      <c r="B112" s="8" t="s">
        <v>158</v>
      </c>
      <c r="C112" s="1" t="s">
        <v>287</v>
      </c>
      <c r="D112" s="25" t="s">
        <v>708</v>
      </c>
      <c r="E112" s="1">
        <v>2</v>
      </c>
      <c r="F112">
        <v>200</v>
      </c>
      <c r="G112" s="1">
        <v>0</v>
      </c>
      <c r="H112" s="1">
        <f t="shared" si="6"/>
        <v>1</v>
      </c>
      <c r="I112" s="1">
        <v>2</v>
      </c>
      <c r="J112" s="1">
        <v>0</v>
      </c>
      <c r="K112" s="1">
        <v>60</v>
      </c>
      <c r="L112" s="1">
        <v>0</v>
      </c>
      <c r="M112" s="1">
        <v>18</v>
      </c>
      <c r="N112" s="1">
        <v>0</v>
      </c>
      <c r="O112" s="1">
        <v>0</v>
      </c>
      <c r="P112" s="38">
        <f t="shared" si="7"/>
        <v>0</v>
      </c>
      <c r="Q112" s="1">
        <v>0</v>
      </c>
      <c r="R112" s="1" t="s">
        <v>14</v>
      </c>
      <c r="S112">
        <v>100</v>
      </c>
      <c r="T112" s="11" t="s">
        <v>599</v>
      </c>
      <c r="U112" s="7" t="s">
        <v>598</v>
      </c>
      <c r="V112" s="1" t="s">
        <v>159</v>
      </c>
      <c r="W112" s="1"/>
      <c r="X112" s="1">
        <v>11000002</v>
      </c>
      <c r="Y112" s="1">
        <v>109</v>
      </c>
      <c r="Z112" s="27">
        <v>0</v>
      </c>
      <c r="AA112" s="25">
        <v>0</v>
      </c>
    </row>
    <row r="113" spans="1:27" ht="48">
      <c r="A113">
        <v>53000110</v>
      </c>
      <c r="B113" s="8" t="s">
        <v>160</v>
      </c>
      <c r="C113" s="1" t="s">
        <v>288</v>
      </c>
      <c r="D113" s="25" t="s">
        <v>596</v>
      </c>
      <c r="E113" s="1">
        <v>3</v>
      </c>
      <c r="F113">
        <v>202</v>
      </c>
      <c r="G113" s="1">
        <v>0</v>
      </c>
      <c r="H113" s="1">
        <f t="shared" si="6"/>
        <v>2</v>
      </c>
      <c r="I113" s="1">
        <v>3</v>
      </c>
      <c r="J113" s="1">
        <v>0</v>
      </c>
      <c r="K113" s="1">
        <v>0</v>
      </c>
      <c r="L113" s="1">
        <v>0</v>
      </c>
      <c r="M113" s="1">
        <v>0</v>
      </c>
      <c r="N113" s="1">
        <v>20</v>
      </c>
      <c r="O113" s="1">
        <v>0</v>
      </c>
      <c r="P113" s="38">
        <f t="shared" si="7"/>
        <v>3</v>
      </c>
      <c r="Q113" s="1">
        <v>0</v>
      </c>
      <c r="R113" s="1" t="s">
        <v>1</v>
      </c>
      <c r="S113">
        <v>103</v>
      </c>
      <c r="T113" s="11" t="s">
        <v>685</v>
      </c>
      <c r="U113" s="7" t="s">
        <v>687</v>
      </c>
      <c r="V113" s="1" t="s">
        <v>29</v>
      </c>
      <c r="W113" s="1"/>
      <c r="X113" s="1">
        <v>11000007</v>
      </c>
      <c r="Y113" s="1">
        <v>110</v>
      </c>
      <c r="Z113" s="27">
        <v>0</v>
      </c>
      <c r="AA113" s="25">
        <v>0</v>
      </c>
    </row>
    <row r="114" spans="1:27" ht="84">
      <c r="A114">
        <v>53000111</v>
      </c>
      <c r="B114" s="8" t="s">
        <v>681</v>
      </c>
      <c r="C114" s="1" t="s">
        <v>682</v>
      </c>
      <c r="D114" s="25" t="s">
        <v>730</v>
      </c>
      <c r="E114" s="1">
        <v>3</v>
      </c>
      <c r="F114">
        <v>201</v>
      </c>
      <c r="G114" s="1">
        <v>0</v>
      </c>
      <c r="H114" s="1">
        <f t="shared" ref="H114" si="8">IF(AND(P114&gt;=13,P114&lt;=16),5,IF(AND(P114&gt;=9,P114&lt;=12),4,IF(AND(P114&gt;=5,P114&lt;=8),3,IF(AND(P114&gt;=1,P114&lt;=4),2,IF(AND(P114&gt;=-3,P114&lt;=0),1,IF(AND(P114&gt;=-5,P114&lt;=-4),0,6))))))</f>
        <v>1</v>
      </c>
      <c r="I114" s="1">
        <v>3</v>
      </c>
      <c r="J114" s="1">
        <v>0</v>
      </c>
      <c r="K114" s="1">
        <v>0</v>
      </c>
      <c r="L114" s="1">
        <v>0</v>
      </c>
      <c r="M114" s="1">
        <v>0</v>
      </c>
      <c r="N114" s="1">
        <v>20</v>
      </c>
      <c r="O114" s="1">
        <v>0</v>
      </c>
      <c r="P114" s="38">
        <f t="shared" ref="P114" si="9">S114-100+O114</f>
        <v>0</v>
      </c>
      <c r="Q114" s="1">
        <v>20</v>
      </c>
      <c r="R114" s="1" t="s">
        <v>684</v>
      </c>
      <c r="S114">
        <v>100</v>
      </c>
      <c r="T114" s="11" t="s">
        <v>686</v>
      </c>
      <c r="U114" s="7" t="s">
        <v>688</v>
      </c>
      <c r="V114" s="1" t="s">
        <v>691</v>
      </c>
      <c r="W114" s="1" t="s">
        <v>691</v>
      </c>
      <c r="X114" s="1">
        <v>11000007</v>
      </c>
      <c r="Y114" s="1">
        <v>111</v>
      </c>
      <c r="Z114" s="27">
        <v>0</v>
      </c>
      <c r="AA114" s="25">
        <v>0</v>
      </c>
    </row>
    <row r="115" spans="1:27" ht="60">
      <c r="A115">
        <v>53000112</v>
      </c>
      <c r="B115" s="8" t="s">
        <v>693</v>
      </c>
      <c r="C115" s="1" t="s">
        <v>694</v>
      </c>
      <c r="D115" s="25" t="s">
        <v>698</v>
      </c>
      <c r="E115" s="1">
        <v>3</v>
      </c>
      <c r="F115">
        <v>202</v>
      </c>
      <c r="G115" s="1">
        <v>0</v>
      </c>
      <c r="H115" s="1">
        <f t="shared" ref="H115" si="10">IF(AND(P115&gt;=13,P115&lt;=16),5,IF(AND(P115&gt;=9,P115&lt;=12),4,IF(AND(P115&gt;=5,P115&lt;=8),3,IF(AND(P115&gt;=1,P115&lt;=4),2,IF(AND(P115&gt;=-3,P115&lt;=0),1,IF(AND(P115&gt;=-5,P115&lt;=-4),0,6))))))</f>
        <v>1</v>
      </c>
      <c r="I115" s="1">
        <v>3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0</v>
      </c>
      <c r="P115" s="38">
        <f t="shared" ref="P115" si="11">S115-100+O115</f>
        <v>0</v>
      </c>
      <c r="Q115" s="1">
        <v>100</v>
      </c>
      <c r="R115" s="1" t="s">
        <v>696</v>
      </c>
      <c r="S115">
        <v>100</v>
      </c>
      <c r="T115" s="11" t="s">
        <v>743</v>
      </c>
      <c r="U115" s="7" t="s">
        <v>697</v>
      </c>
      <c r="V115" s="1" t="s">
        <v>123</v>
      </c>
      <c r="W115" s="1" t="s">
        <v>123</v>
      </c>
      <c r="X115" s="1">
        <v>11000009</v>
      </c>
      <c r="Y115" s="1">
        <v>112</v>
      </c>
      <c r="Z115" s="27">
        <v>0</v>
      </c>
      <c r="AA115" s="25">
        <v>1</v>
      </c>
    </row>
  </sheetData>
  <sortState ref="A2:V2">
    <sortCondition ref="E1"/>
  </sortState>
  <phoneticPr fontId="18" type="noConversion"/>
  <conditionalFormatting sqref="I38:I68 I17:I35 I4:I15 I70:I115">
    <cfRule type="cellIs" dxfId="143" priority="55" operator="notEqual">
      <formula>$E4</formula>
    </cfRule>
  </conditionalFormatting>
  <conditionalFormatting sqref="J4:O4 J17:P35 J5:P15 J38:P68 J70:P115">
    <cfRule type="cellIs" dxfId="142" priority="54" operator="equal">
      <formula>0</formula>
    </cfRule>
  </conditionalFormatting>
  <conditionalFormatting sqref="I69">
    <cfRule type="cellIs" dxfId="141" priority="19" operator="notEqual">
      <formula>$E69</formula>
    </cfRule>
  </conditionalFormatting>
  <conditionalFormatting sqref="J69:P69">
    <cfRule type="cellIs" dxfId="140" priority="18" operator="equal">
      <formula>0</formula>
    </cfRule>
  </conditionalFormatting>
  <conditionalFormatting sqref="I36">
    <cfRule type="cellIs" dxfId="139" priority="17" operator="notEqual">
      <formula>$E36</formula>
    </cfRule>
  </conditionalFormatting>
  <conditionalFormatting sqref="J36:P36">
    <cfRule type="cellIs" dxfId="138" priority="16" operator="equal">
      <formula>0</formula>
    </cfRule>
  </conditionalFormatting>
  <conditionalFormatting sqref="I37">
    <cfRule type="cellIs" dxfId="137" priority="15" operator="notEqual">
      <formula>$E37</formula>
    </cfRule>
  </conditionalFormatting>
  <conditionalFormatting sqref="J37:P37">
    <cfRule type="cellIs" dxfId="136" priority="14" operator="equal">
      <formula>0</formula>
    </cfRule>
  </conditionalFormatting>
  <conditionalFormatting sqref="H4:H15 H17:H115">
    <cfRule type="cellIs" dxfId="135" priority="10" operator="equal">
      <formula>1</formula>
    </cfRule>
    <cfRule type="cellIs" dxfId="134" priority="11" operator="equal">
      <formula>2</formula>
    </cfRule>
    <cfRule type="cellIs" dxfId="133" priority="12" operator="equal">
      <formula>3</formula>
    </cfRule>
    <cfRule type="cellIs" dxfId="132" priority="13" operator="greaterThanOrEqual">
      <formula>4</formula>
    </cfRule>
  </conditionalFormatting>
  <conditionalFormatting sqref="I16">
    <cfRule type="cellIs" dxfId="131" priority="7" operator="notEqual">
      <formula>$E16</formula>
    </cfRule>
  </conditionalFormatting>
  <conditionalFormatting sqref="J16:P16">
    <cfRule type="cellIs" dxfId="130" priority="6" operator="equal">
      <formula>0</formula>
    </cfRule>
  </conditionalFormatting>
  <conditionalFormatting sqref="H16">
    <cfRule type="cellIs" dxfId="129" priority="2" operator="equal">
      <formula>1</formula>
    </cfRule>
    <cfRule type="cellIs" dxfId="128" priority="3" operator="equal">
      <formula>2</formula>
    </cfRule>
    <cfRule type="cellIs" dxfId="127" priority="4" operator="equal">
      <formula>3</formula>
    </cfRule>
    <cfRule type="cellIs" dxfId="126" priority="5" operator="greaterThanOrEqual">
      <formula>4</formula>
    </cfRule>
  </conditionalFormatting>
  <conditionalFormatting sqref="D1:D1048576">
    <cfRule type="containsText" dxfId="125" priority="1" operator="containsText" text="未完成">
      <formula>NOT(ISERROR(SEARCH("未完成",D1)))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11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T8" sqref="T8"/>
    </sheetView>
  </sheetViews>
  <sheetFormatPr defaultRowHeight="14.4"/>
  <cols>
    <col min="1" max="1" width="10" customWidth="1"/>
    <col min="2" max="3" width="7.88671875" customWidth="1"/>
    <col min="5" max="5" width="3.109375" customWidth="1"/>
    <col min="6" max="6" width="4.6640625" customWidth="1"/>
    <col min="7" max="9" width="3.109375" customWidth="1"/>
    <col min="10" max="10" width="3.88671875" customWidth="1"/>
    <col min="11" max="11" width="4" customWidth="1"/>
    <col min="12" max="15" width="3.109375" customWidth="1"/>
    <col min="16" max="16" width="5.109375" customWidth="1"/>
    <col min="17" max="17" width="3.109375" customWidth="1"/>
    <col min="18" max="18" width="5.33203125" customWidth="1"/>
    <col min="19" max="19" width="5.77734375" customWidth="1"/>
    <col min="20" max="20" width="23.44140625" customWidth="1"/>
    <col min="21" max="21" width="27.21875" customWidth="1"/>
    <col min="22" max="24" width="7.88671875" customWidth="1"/>
    <col min="25" max="27" width="4" customWidth="1"/>
  </cols>
  <sheetData>
    <row r="1" spans="1:27" ht="65.25" customHeight="1">
      <c r="A1" s="12" t="s">
        <v>187</v>
      </c>
      <c r="B1" s="13" t="s">
        <v>188</v>
      </c>
      <c r="C1" s="13" t="s">
        <v>193</v>
      </c>
      <c r="D1" s="32" t="s">
        <v>405</v>
      </c>
      <c r="E1" s="13" t="s">
        <v>189</v>
      </c>
      <c r="F1" s="13" t="s">
        <v>190</v>
      </c>
      <c r="G1" s="13" t="s">
        <v>191</v>
      </c>
      <c r="H1" s="35" t="s">
        <v>471</v>
      </c>
      <c r="I1" s="13" t="s">
        <v>317</v>
      </c>
      <c r="J1" s="16" t="s">
        <v>323</v>
      </c>
      <c r="K1" s="16" t="s">
        <v>326</v>
      </c>
      <c r="L1" s="16" t="s">
        <v>329</v>
      </c>
      <c r="M1" s="16" t="s">
        <v>344</v>
      </c>
      <c r="N1" s="16" t="s">
        <v>349</v>
      </c>
      <c r="O1" s="17" t="s">
        <v>331</v>
      </c>
      <c r="P1" s="16" t="s">
        <v>473</v>
      </c>
      <c r="Q1" s="13" t="s">
        <v>314</v>
      </c>
      <c r="R1" s="13" t="s">
        <v>313</v>
      </c>
      <c r="S1" s="13" t="s">
        <v>384</v>
      </c>
      <c r="T1" s="13" t="s">
        <v>347</v>
      </c>
      <c r="U1" s="13" t="s">
        <v>303</v>
      </c>
      <c r="V1" s="13" t="s">
        <v>383</v>
      </c>
      <c r="W1" s="13" t="s">
        <v>476</v>
      </c>
      <c r="X1" s="40" t="s">
        <v>505</v>
      </c>
      <c r="Y1" s="14" t="s">
        <v>192</v>
      </c>
      <c r="Z1" s="23" t="s">
        <v>359</v>
      </c>
      <c r="AA1" s="28" t="s">
        <v>362</v>
      </c>
    </row>
    <row r="2" spans="1:27">
      <c r="A2" s="3" t="s">
        <v>178</v>
      </c>
      <c r="B2" s="4" t="s">
        <v>179</v>
      </c>
      <c r="C2" s="4" t="s">
        <v>195</v>
      </c>
      <c r="D2" s="33" t="s">
        <v>195</v>
      </c>
      <c r="E2" s="4" t="s">
        <v>178</v>
      </c>
      <c r="F2" s="4" t="s">
        <v>178</v>
      </c>
      <c r="G2" s="4" t="s">
        <v>178</v>
      </c>
      <c r="H2" s="10" t="s">
        <v>361</v>
      </c>
      <c r="I2" s="4" t="s">
        <v>318</v>
      </c>
      <c r="J2" s="18" t="s">
        <v>318</v>
      </c>
      <c r="K2" s="18" t="s">
        <v>318</v>
      </c>
      <c r="L2" s="18" t="s">
        <v>348</v>
      </c>
      <c r="M2" s="18" t="s">
        <v>348</v>
      </c>
      <c r="N2" s="18" t="s">
        <v>348</v>
      </c>
      <c r="O2" s="18" t="s">
        <v>318</v>
      </c>
      <c r="P2" s="18" t="s">
        <v>474</v>
      </c>
      <c r="Q2" s="4" t="s">
        <v>315</v>
      </c>
      <c r="R2" s="4" t="s">
        <v>179</v>
      </c>
      <c r="S2" s="4" t="s">
        <v>508</v>
      </c>
      <c r="T2" s="4" t="s">
        <v>550</v>
      </c>
      <c r="U2" s="10" t="s">
        <v>179</v>
      </c>
      <c r="V2" s="4" t="s">
        <v>179</v>
      </c>
      <c r="W2" s="4" t="s">
        <v>477</v>
      </c>
      <c r="X2" s="41" t="s">
        <v>506</v>
      </c>
      <c r="Y2" s="5" t="s">
        <v>179</v>
      </c>
      <c r="Z2" s="24" t="s">
        <v>318</v>
      </c>
      <c r="AA2" s="29" t="s">
        <v>318</v>
      </c>
    </row>
    <row r="3" spans="1:27">
      <c r="A3" s="2" t="s">
        <v>180</v>
      </c>
      <c r="B3" s="2" t="s">
        <v>181</v>
      </c>
      <c r="C3" s="6" t="s">
        <v>194</v>
      </c>
      <c r="D3" s="26" t="s">
        <v>406</v>
      </c>
      <c r="E3" s="2" t="s">
        <v>182</v>
      </c>
      <c r="F3" s="2" t="s">
        <v>183</v>
      </c>
      <c r="G3" s="2" t="s">
        <v>184</v>
      </c>
      <c r="H3" s="36" t="s">
        <v>472</v>
      </c>
      <c r="I3" s="2" t="s">
        <v>319</v>
      </c>
      <c r="J3" s="19" t="s">
        <v>325</v>
      </c>
      <c r="K3" s="19" t="s">
        <v>328</v>
      </c>
      <c r="L3" s="19" t="s">
        <v>330</v>
      </c>
      <c r="M3" s="19" t="s">
        <v>345</v>
      </c>
      <c r="N3" s="19" t="s">
        <v>351</v>
      </c>
      <c r="O3" s="20" t="s">
        <v>333</v>
      </c>
      <c r="P3" s="37" t="s">
        <v>475</v>
      </c>
      <c r="Q3" s="6" t="s">
        <v>316</v>
      </c>
      <c r="R3" s="2" t="s">
        <v>185</v>
      </c>
      <c r="S3" s="2" t="s">
        <v>385</v>
      </c>
      <c r="T3" s="6" t="s">
        <v>302</v>
      </c>
      <c r="U3" s="6" t="s">
        <v>304</v>
      </c>
      <c r="V3" s="6" t="s">
        <v>321</v>
      </c>
      <c r="W3" s="6" t="s">
        <v>478</v>
      </c>
      <c r="X3" s="42" t="s">
        <v>507</v>
      </c>
      <c r="Y3" s="2" t="s">
        <v>186</v>
      </c>
      <c r="Z3" s="26" t="s">
        <v>360</v>
      </c>
      <c r="AA3" s="26" t="s">
        <v>363</v>
      </c>
    </row>
    <row r="4" spans="1:27" ht="24">
      <c r="A4">
        <v>53100000</v>
      </c>
      <c r="B4" s="22" t="s">
        <v>364</v>
      </c>
      <c r="C4" s="15"/>
      <c r="D4" s="34"/>
      <c r="E4" s="15">
        <v>1</v>
      </c>
      <c r="F4" s="15">
        <v>200</v>
      </c>
      <c r="G4" s="15">
        <v>0</v>
      </c>
      <c r="H4" s="1">
        <f t="shared" ref="H4:H9" si="0">IF(AND(P4&gt;=13,P4&lt;=16),5,IF(AND(P4&gt;=9,P4&lt;=12),4,IF(AND(P4&gt;=5,P4&lt;=8),3,IF(AND(P4&gt;=1,P4&lt;=4),2,IF(AND(P4&gt;=-3,P4&lt;=0),1,IF(AND(P4&gt;=-5,P4&lt;=-4),0,6))))))</f>
        <v>6</v>
      </c>
      <c r="I4" s="15">
        <v>2</v>
      </c>
      <c r="J4" s="15">
        <v>50</v>
      </c>
      <c r="K4" s="15">
        <v>0</v>
      </c>
      <c r="L4" s="15">
        <v>0</v>
      </c>
      <c r="M4" s="15">
        <v>0</v>
      </c>
      <c r="N4" s="15">
        <v>0</v>
      </c>
      <c r="O4" s="15">
        <v>-3</v>
      </c>
      <c r="P4" s="15">
        <f t="shared" ref="P4:P9" si="1">S4-100+O4</f>
        <v>-104</v>
      </c>
      <c r="Q4" s="15">
        <v>0</v>
      </c>
      <c r="R4" s="15" t="s">
        <v>6</v>
      </c>
      <c r="S4" s="1">
        <v>-1</v>
      </c>
      <c r="T4" s="11" t="s">
        <v>766</v>
      </c>
      <c r="U4" s="7" t="s">
        <v>342</v>
      </c>
      <c r="V4" s="15" t="s">
        <v>365</v>
      </c>
      <c r="W4" s="15"/>
      <c r="X4" s="15"/>
      <c r="Y4" s="15">
        <v>1</v>
      </c>
      <c r="Z4" s="27">
        <v>1</v>
      </c>
      <c r="AA4" s="15">
        <v>0</v>
      </c>
    </row>
    <row r="5" spans="1:27">
      <c r="A5">
        <v>53100001</v>
      </c>
      <c r="B5" s="22" t="s">
        <v>326</v>
      </c>
      <c r="C5" s="15"/>
      <c r="D5" s="34"/>
      <c r="E5" s="15">
        <v>1</v>
      </c>
      <c r="F5" s="15">
        <v>200</v>
      </c>
      <c r="G5" s="15">
        <v>0</v>
      </c>
      <c r="H5" s="1">
        <f t="shared" si="0"/>
        <v>6</v>
      </c>
      <c r="I5" s="15">
        <v>2</v>
      </c>
      <c r="J5" s="15">
        <v>0</v>
      </c>
      <c r="K5" s="15">
        <v>60</v>
      </c>
      <c r="L5" s="15">
        <v>0</v>
      </c>
      <c r="M5" s="15">
        <v>0</v>
      </c>
      <c r="N5" s="15">
        <v>0</v>
      </c>
      <c r="O5" s="15">
        <v>-3</v>
      </c>
      <c r="P5" s="15">
        <f t="shared" si="1"/>
        <v>-104</v>
      </c>
      <c r="Q5" s="15">
        <v>0</v>
      </c>
      <c r="R5" s="15" t="s">
        <v>305</v>
      </c>
      <c r="S5" s="1">
        <v>-1</v>
      </c>
      <c r="T5" s="11" t="s">
        <v>376</v>
      </c>
      <c r="U5" s="7" t="s">
        <v>334</v>
      </c>
      <c r="V5" s="1" t="s">
        <v>15</v>
      </c>
      <c r="W5" s="1"/>
      <c r="X5" s="1"/>
      <c r="Y5" s="15">
        <v>1</v>
      </c>
      <c r="Z5" s="27">
        <v>1</v>
      </c>
      <c r="AA5" s="15">
        <v>0</v>
      </c>
    </row>
    <row r="6" spans="1:27" ht="36">
      <c r="A6">
        <v>53100002</v>
      </c>
      <c r="B6" s="22" t="s">
        <v>367</v>
      </c>
      <c r="C6" s="15"/>
      <c r="D6" s="34"/>
      <c r="E6" s="15">
        <v>1</v>
      </c>
      <c r="F6" s="15">
        <v>200</v>
      </c>
      <c r="G6" s="15">
        <v>0</v>
      </c>
      <c r="H6" s="1">
        <f t="shared" si="0"/>
        <v>6</v>
      </c>
      <c r="I6" s="15">
        <v>2</v>
      </c>
      <c r="J6" s="15">
        <v>30</v>
      </c>
      <c r="K6" s="15">
        <v>0</v>
      </c>
      <c r="L6" s="15">
        <v>0</v>
      </c>
      <c r="M6" s="15">
        <v>0</v>
      </c>
      <c r="N6" s="15">
        <v>0</v>
      </c>
      <c r="O6" s="15">
        <v>-3</v>
      </c>
      <c r="P6" s="15">
        <f t="shared" si="1"/>
        <v>-104</v>
      </c>
      <c r="Q6" s="15">
        <v>0</v>
      </c>
      <c r="R6" s="15" t="s">
        <v>6</v>
      </c>
      <c r="S6" s="1">
        <v>-1</v>
      </c>
      <c r="T6" s="11" t="s">
        <v>765</v>
      </c>
      <c r="U6" s="7" t="s">
        <v>378</v>
      </c>
      <c r="V6" s="15" t="s">
        <v>366</v>
      </c>
      <c r="W6" s="15"/>
      <c r="X6" s="15"/>
      <c r="Y6" s="15">
        <v>1</v>
      </c>
      <c r="Z6" s="27">
        <v>1</v>
      </c>
      <c r="AA6" s="15">
        <v>0</v>
      </c>
    </row>
    <row r="7" spans="1:27">
      <c r="A7">
        <v>53100003</v>
      </c>
      <c r="B7" s="22" t="s">
        <v>368</v>
      </c>
      <c r="C7" s="15"/>
      <c r="D7" s="34"/>
      <c r="E7" s="15">
        <v>1</v>
      </c>
      <c r="F7" s="15">
        <v>202</v>
      </c>
      <c r="G7" s="15">
        <v>5</v>
      </c>
      <c r="H7" s="1">
        <f t="shared" si="0"/>
        <v>6</v>
      </c>
      <c r="I7" s="15">
        <v>2</v>
      </c>
      <c r="J7" s="15">
        <v>0</v>
      </c>
      <c r="K7" s="15">
        <v>0</v>
      </c>
      <c r="L7" s="15">
        <v>0</v>
      </c>
      <c r="M7" s="15">
        <v>0.6</v>
      </c>
      <c r="N7" s="15">
        <v>0</v>
      </c>
      <c r="O7" s="15">
        <v>-3</v>
      </c>
      <c r="P7" s="15">
        <f t="shared" si="1"/>
        <v>-104</v>
      </c>
      <c r="Q7" s="15">
        <v>0</v>
      </c>
      <c r="R7" s="15" t="s">
        <v>1</v>
      </c>
      <c r="S7" s="1">
        <v>-1</v>
      </c>
      <c r="T7" s="11" t="s">
        <v>401</v>
      </c>
      <c r="U7" s="7" t="s">
        <v>379</v>
      </c>
      <c r="V7" s="15" t="s">
        <v>2</v>
      </c>
      <c r="W7" s="15"/>
      <c r="X7" s="15"/>
      <c r="Y7" s="15">
        <v>1</v>
      </c>
      <c r="Z7" s="27">
        <v>1</v>
      </c>
      <c r="AA7" s="15">
        <v>0</v>
      </c>
    </row>
    <row r="8" spans="1:27" ht="48">
      <c r="A8">
        <v>53100004</v>
      </c>
      <c r="B8" s="22" t="s">
        <v>369</v>
      </c>
      <c r="C8" s="15"/>
      <c r="D8" s="34"/>
      <c r="E8" s="15">
        <v>1</v>
      </c>
      <c r="F8" s="15">
        <v>200</v>
      </c>
      <c r="G8" s="15">
        <v>0</v>
      </c>
      <c r="H8" s="1">
        <f t="shared" si="0"/>
        <v>6</v>
      </c>
      <c r="I8" s="15">
        <v>2</v>
      </c>
      <c r="J8" s="15">
        <v>0</v>
      </c>
      <c r="K8" s="15">
        <v>0</v>
      </c>
      <c r="L8" s="15">
        <v>0</v>
      </c>
      <c r="M8" s="15">
        <v>0</v>
      </c>
      <c r="N8" s="15">
        <v>40</v>
      </c>
      <c r="O8" s="15">
        <v>-3</v>
      </c>
      <c r="P8" s="15">
        <f t="shared" si="1"/>
        <v>-104</v>
      </c>
      <c r="Q8" s="15">
        <v>0</v>
      </c>
      <c r="R8" s="15" t="s">
        <v>1</v>
      </c>
      <c r="S8" s="1">
        <v>-1</v>
      </c>
      <c r="T8" s="11" t="s">
        <v>742</v>
      </c>
      <c r="U8" s="7" t="s">
        <v>380</v>
      </c>
      <c r="V8" s="15" t="s">
        <v>2</v>
      </c>
      <c r="W8" s="15"/>
      <c r="X8" s="15"/>
      <c r="Y8" s="15">
        <v>1</v>
      </c>
      <c r="Z8" s="27">
        <v>1</v>
      </c>
      <c r="AA8" s="15">
        <v>0</v>
      </c>
    </row>
    <row r="9" spans="1:27" ht="24">
      <c r="A9">
        <v>53100005</v>
      </c>
      <c r="B9" s="22" t="s">
        <v>370</v>
      </c>
      <c r="C9" s="15"/>
      <c r="D9" s="34"/>
      <c r="E9" s="15">
        <v>1</v>
      </c>
      <c r="F9" s="15">
        <v>200</v>
      </c>
      <c r="G9" s="15">
        <v>0</v>
      </c>
      <c r="H9" s="1">
        <f t="shared" si="0"/>
        <v>6</v>
      </c>
      <c r="I9" s="15">
        <v>2</v>
      </c>
      <c r="J9" s="15">
        <v>0</v>
      </c>
      <c r="K9" s="15">
        <v>0</v>
      </c>
      <c r="L9" s="15">
        <v>2</v>
      </c>
      <c r="M9" s="15">
        <v>0</v>
      </c>
      <c r="N9" s="15">
        <v>0</v>
      </c>
      <c r="O9" s="15">
        <v>-3</v>
      </c>
      <c r="P9" s="15">
        <f t="shared" si="1"/>
        <v>-104</v>
      </c>
      <c r="Q9" s="15">
        <v>0</v>
      </c>
      <c r="R9" s="15" t="s">
        <v>6</v>
      </c>
      <c r="S9" s="1">
        <v>-1</v>
      </c>
      <c r="T9" s="11" t="s">
        <v>469</v>
      </c>
      <c r="U9" s="7" t="s">
        <v>375</v>
      </c>
      <c r="V9" s="15" t="s">
        <v>371</v>
      </c>
      <c r="W9" s="15"/>
      <c r="X9" s="15"/>
      <c r="Y9" s="15">
        <v>1</v>
      </c>
      <c r="Z9" s="27">
        <v>1</v>
      </c>
      <c r="AA9" s="25">
        <v>0</v>
      </c>
    </row>
    <row r="10" spans="1:27" ht="24">
      <c r="A10">
        <v>53100006</v>
      </c>
      <c r="B10" s="22" t="s">
        <v>548</v>
      </c>
      <c r="C10" s="15"/>
      <c r="D10" s="34"/>
      <c r="E10" s="15">
        <v>1</v>
      </c>
      <c r="F10" s="15">
        <v>200</v>
      </c>
      <c r="G10" s="15">
        <v>0</v>
      </c>
      <c r="H10" s="1">
        <f t="shared" ref="H10" si="2">IF(AND(P10&gt;=13,P10&lt;=16),5,IF(AND(P10&gt;=9,P10&lt;=12),4,IF(AND(P10&gt;=5,P10&lt;=8),3,IF(AND(P10&gt;=1,P10&lt;=4),2,IF(AND(P10&gt;=-3,P10&lt;=0),1,IF(AND(P10&gt;=-5,P10&lt;=-4),0,6))))))</f>
        <v>6</v>
      </c>
      <c r="I10" s="15">
        <v>2</v>
      </c>
      <c r="J10" s="15">
        <v>0</v>
      </c>
      <c r="K10" s="15">
        <v>0</v>
      </c>
      <c r="L10" s="15">
        <v>0</v>
      </c>
      <c r="M10" s="15">
        <v>0</v>
      </c>
      <c r="N10" s="15">
        <v>0</v>
      </c>
      <c r="O10" s="15">
        <v>-3</v>
      </c>
      <c r="P10" s="15">
        <f t="shared" ref="P10" si="3">S10-100+O10</f>
        <v>-104</v>
      </c>
      <c r="Q10" s="15">
        <v>0</v>
      </c>
      <c r="R10" s="15" t="s">
        <v>549</v>
      </c>
      <c r="S10" s="1">
        <v>-1</v>
      </c>
      <c r="T10" s="11" t="s">
        <v>552</v>
      </c>
      <c r="U10" s="7" t="s">
        <v>551</v>
      </c>
      <c r="V10" s="15" t="s">
        <v>2</v>
      </c>
      <c r="W10" s="15"/>
      <c r="X10" s="15"/>
      <c r="Y10" s="15">
        <v>1</v>
      </c>
      <c r="Z10" s="27">
        <v>1</v>
      </c>
      <c r="AA10" s="25">
        <v>0</v>
      </c>
    </row>
    <row r="11" spans="1:27" ht="24">
      <c r="A11">
        <v>53100007</v>
      </c>
      <c r="B11" s="22" t="s">
        <v>624</v>
      </c>
      <c r="C11" s="15"/>
      <c r="D11" s="34"/>
      <c r="E11" s="15">
        <v>1</v>
      </c>
      <c r="F11" s="15">
        <v>200</v>
      </c>
      <c r="G11" s="15">
        <v>0</v>
      </c>
      <c r="H11" s="1">
        <f t="shared" ref="H11" si="4">IF(AND(P11&gt;=13,P11&lt;=16),5,IF(AND(P11&gt;=9,P11&lt;=12),4,IF(AND(P11&gt;=5,P11&lt;=8),3,IF(AND(P11&gt;=1,P11&lt;=4),2,IF(AND(P11&gt;=-3,P11&lt;=0),1,IF(AND(P11&gt;=-5,P11&lt;=-4),0,6))))))</f>
        <v>6</v>
      </c>
      <c r="I11" s="15">
        <v>2</v>
      </c>
      <c r="J11" s="15">
        <v>0</v>
      </c>
      <c r="K11" s="15">
        <v>0</v>
      </c>
      <c r="L11" s="15">
        <v>0</v>
      </c>
      <c r="M11" s="15">
        <v>0</v>
      </c>
      <c r="N11" s="15">
        <v>0</v>
      </c>
      <c r="O11" s="15">
        <v>-3</v>
      </c>
      <c r="P11" s="15">
        <f t="shared" ref="P11" si="5">S11-100+O11</f>
        <v>-104</v>
      </c>
      <c r="Q11" s="15">
        <v>0</v>
      </c>
      <c r="R11" s="15" t="s">
        <v>626</v>
      </c>
      <c r="S11" s="1">
        <v>-1</v>
      </c>
      <c r="T11" s="11" t="s">
        <v>627</v>
      </c>
      <c r="U11" s="7" t="s">
        <v>625</v>
      </c>
      <c r="V11" s="15" t="s">
        <v>2</v>
      </c>
      <c r="W11" s="15"/>
      <c r="X11" s="15"/>
      <c r="Y11" s="15">
        <v>1</v>
      </c>
      <c r="Z11" s="27">
        <v>1</v>
      </c>
      <c r="AA11" s="25">
        <v>0</v>
      </c>
    </row>
  </sheetData>
  <phoneticPr fontId="18" type="noConversion"/>
  <conditionalFormatting sqref="J4:P11">
    <cfRule type="cellIs" dxfId="94" priority="40" operator="equal">
      <formula>0</formula>
    </cfRule>
  </conditionalFormatting>
  <conditionalFormatting sqref="O4:P8">
    <cfRule type="cellIs" dxfId="93" priority="36" operator="equal">
      <formula>0</formula>
    </cfRule>
  </conditionalFormatting>
  <conditionalFormatting sqref="J4:P4">
    <cfRule type="cellIs" dxfId="92" priority="35" operator="equal">
      <formula>0</formula>
    </cfRule>
  </conditionalFormatting>
  <conditionalFormatting sqref="I4">
    <cfRule type="cellIs" dxfId="91" priority="34" operator="notEqual">
      <formula>$E4</formula>
    </cfRule>
  </conditionalFormatting>
  <conditionalFormatting sqref="J4:P4">
    <cfRule type="cellIs" dxfId="90" priority="33" operator="equal">
      <formula>0</formula>
    </cfRule>
  </conditionalFormatting>
  <conditionalFormatting sqref="I5">
    <cfRule type="cellIs" dxfId="89" priority="32" operator="notEqual">
      <formula>$E5</formula>
    </cfRule>
  </conditionalFormatting>
  <conditionalFormatting sqref="J5:P5">
    <cfRule type="cellIs" dxfId="88" priority="31" operator="equal">
      <formula>0</formula>
    </cfRule>
  </conditionalFormatting>
  <conditionalFormatting sqref="I6">
    <cfRule type="cellIs" dxfId="87" priority="30" operator="notEqual">
      <formula>$E6</formula>
    </cfRule>
  </conditionalFormatting>
  <conditionalFormatting sqref="J6:P6">
    <cfRule type="cellIs" dxfId="86" priority="29" operator="equal">
      <formula>0</formula>
    </cfRule>
  </conditionalFormatting>
  <conditionalFormatting sqref="I7">
    <cfRule type="cellIs" dxfId="85" priority="28" operator="notEqual">
      <formula>$E7</formula>
    </cfRule>
  </conditionalFormatting>
  <conditionalFormatting sqref="J7:P7">
    <cfRule type="cellIs" dxfId="84" priority="27" operator="equal">
      <formula>0</formula>
    </cfRule>
  </conditionalFormatting>
  <conditionalFormatting sqref="I8">
    <cfRule type="cellIs" dxfId="83" priority="26" operator="notEqual">
      <formula>$E8</formula>
    </cfRule>
  </conditionalFormatting>
  <conditionalFormatting sqref="J8:P8">
    <cfRule type="cellIs" dxfId="82" priority="25" operator="equal">
      <formula>0</formula>
    </cfRule>
  </conditionalFormatting>
  <conditionalFormatting sqref="I9:I11">
    <cfRule type="cellIs" dxfId="81" priority="24" operator="notEqual">
      <formula>$E9</formula>
    </cfRule>
  </conditionalFormatting>
  <conditionalFormatting sqref="J9:P11">
    <cfRule type="cellIs" dxfId="80" priority="23" operator="equal">
      <formula>0</formula>
    </cfRule>
  </conditionalFormatting>
  <conditionalFormatting sqref="H5:H11">
    <cfRule type="cellIs" dxfId="79" priority="6" operator="equal">
      <formula>1</formula>
    </cfRule>
    <cfRule type="cellIs" dxfId="78" priority="7" operator="equal">
      <formula>2</formula>
    </cfRule>
    <cfRule type="cellIs" dxfId="77" priority="8" operator="equal">
      <formula>3</formula>
    </cfRule>
    <cfRule type="cellIs" dxfId="76" priority="9" operator="greaterThanOrEqual">
      <formula>4</formula>
    </cfRule>
  </conditionalFormatting>
  <conditionalFormatting sqref="H4">
    <cfRule type="cellIs" dxfId="75" priority="2" operator="equal">
      <formula>1</formula>
    </cfRule>
    <cfRule type="cellIs" dxfId="74" priority="3" operator="equal">
      <formula>2</formula>
    </cfRule>
    <cfRule type="cellIs" dxfId="73" priority="4" operator="equal">
      <formula>3</formula>
    </cfRule>
    <cfRule type="cellIs" dxfId="72" priority="5" operator="greaterThanOrEqual">
      <formula>4</formula>
    </cfRule>
  </conditionalFormatting>
  <conditionalFormatting sqref="L10:L11">
    <cfRule type="cellIs" dxfId="71" priority="1" operator="equal">
      <formula>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9"/>
  <sheetViews>
    <sheetView tabSelected="1" workbookViewId="0">
      <pane xSplit="2" ySplit="3" topLeftCell="E4" activePane="bottomRight" state="frozen"/>
      <selection pane="topRight" activeCell="C1" sqref="C1"/>
      <selection pane="bottomLeft" activeCell="A4" sqref="A4"/>
      <selection pane="bottomRight" activeCell="T6" sqref="T6"/>
    </sheetView>
  </sheetViews>
  <sheetFormatPr defaultRowHeight="14.4"/>
  <cols>
    <col min="1" max="1" width="10.77734375" customWidth="1"/>
    <col min="2" max="3" width="7.88671875" customWidth="1"/>
    <col min="5" max="5" width="3.109375" customWidth="1"/>
    <col min="6" max="6" width="4.33203125" customWidth="1"/>
    <col min="7" max="9" width="3.109375" customWidth="1"/>
    <col min="10" max="10" width="3.88671875" customWidth="1"/>
    <col min="11" max="11" width="4" customWidth="1"/>
    <col min="12" max="15" width="3.109375" customWidth="1"/>
    <col min="16" max="16" width="5.21875" customWidth="1"/>
    <col min="17" max="17" width="3.109375" customWidth="1"/>
    <col min="18" max="18" width="5.33203125" customWidth="1"/>
    <col min="19" max="19" width="5.77734375" customWidth="1"/>
    <col min="20" max="20" width="23.44140625" customWidth="1"/>
    <col min="21" max="21" width="27.21875" customWidth="1"/>
    <col min="22" max="24" width="7.88671875" customWidth="1"/>
    <col min="25" max="25" width="5" customWidth="1"/>
    <col min="26" max="27" width="4" customWidth="1"/>
  </cols>
  <sheetData>
    <row r="1" spans="1:27" ht="65.25" customHeight="1">
      <c r="A1" s="12" t="s">
        <v>187</v>
      </c>
      <c r="B1" s="13" t="s">
        <v>188</v>
      </c>
      <c r="C1" s="13" t="s">
        <v>193</v>
      </c>
      <c r="D1" s="32" t="s">
        <v>405</v>
      </c>
      <c r="E1" s="13" t="s">
        <v>189</v>
      </c>
      <c r="F1" s="13" t="s">
        <v>190</v>
      </c>
      <c r="G1" s="13" t="s">
        <v>191</v>
      </c>
      <c r="H1" s="35" t="s">
        <v>471</v>
      </c>
      <c r="I1" s="13" t="s">
        <v>317</v>
      </c>
      <c r="J1" s="16" t="s">
        <v>323</v>
      </c>
      <c r="K1" s="16" t="s">
        <v>326</v>
      </c>
      <c r="L1" s="16" t="s">
        <v>329</v>
      </c>
      <c r="M1" s="16" t="s">
        <v>344</v>
      </c>
      <c r="N1" s="16" t="s">
        <v>349</v>
      </c>
      <c r="O1" s="17" t="s">
        <v>331</v>
      </c>
      <c r="P1" s="16" t="s">
        <v>473</v>
      </c>
      <c r="Q1" s="13" t="s">
        <v>314</v>
      </c>
      <c r="R1" s="13" t="s">
        <v>313</v>
      </c>
      <c r="S1" s="13" t="s">
        <v>384</v>
      </c>
      <c r="T1" s="13" t="s">
        <v>347</v>
      </c>
      <c r="U1" s="13" t="s">
        <v>303</v>
      </c>
      <c r="V1" s="13" t="s">
        <v>383</v>
      </c>
      <c r="W1" s="13" t="s">
        <v>476</v>
      </c>
      <c r="X1" s="40" t="s">
        <v>505</v>
      </c>
      <c r="Y1" s="14" t="s">
        <v>192</v>
      </c>
      <c r="Z1" s="23" t="s">
        <v>359</v>
      </c>
      <c r="AA1" s="28" t="s">
        <v>362</v>
      </c>
    </row>
    <row r="2" spans="1:27">
      <c r="A2" s="3" t="s">
        <v>178</v>
      </c>
      <c r="B2" s="4" t="s">
        <v>179</v>
      </c>
      <c r="C2" s="4" t="s">
        <v>195</v>
      </c>
      <c r="D2" s="33" t="s">
        <v>195</v>
      </c>
      <c r="E2" s="4" t="s">
        <v>178</v>
      </c>
      <c r="F2" s="4" t="s">
        <v>178</v>
      </c>
      <c r="G2" s="4" t="s">
        <v>178</v>
      </c>
      <c r="H2" s="10" t="s">
        <v>361</v>
      </c>
      <c r="I2" s="4" t="s">
        <v>318</v>
      </c>
      <c r="J2" s="18" t="s">
        <v>318</v>
      </c>
      <c r="K2" s="18" t="s">
        <v>318</v>
      </c>
      <c r="L2" s="18" t="s">
        <v>348</v>
      </c>
      <c r="M2" s="18" t="s">
        <v>348</v>
      </c>
      <c r="N2" s="18" t="s">
        <v>348</v>
      </c>
      <c r="O2" s="18" t="s">
        <v>318</v>
      </c>
      <c r="P2" s="18" t="s">
        <v>474</v>
      </c>
      <c r="Q2" s="4" t="s">
        <v>315</v>
      </c>
      <c r="R2" s="4" t="s">
        <v>179</v>
      </c>
      <c r="S2" s="4" t="s">
        <v>508</v>
      </c>
      <c r="T2" s="4" t="s">
        <v>320</v>
      </c>
      <c r="U2" s="10" t="s">
        <v>179</v>
      </c>
      <c r="V2" s="4" t="s">
        <v>179</v>
      </c>
      <c r="W2" s="4" t="s">
        <v>477</v>
      </c>
      <c r="X2" s="41" t="s">
        <v>506</v>
      </c>
      <c r="Y2" s="5" t="s">
        <v>179</v>
      </c>
      <c r="Z2" s="24" t="s">
        <v>318</v>
      </c>
      <c r="AA2" s="29" t="s">
        <v>318</v>
      </c>
    </row>
    <row r="3" spans="1:27">
      <c r="A3" s="2" t="s">
        <v>180</v>
      </c>
      <c r="B3" s="2" t="s">
        <v>181</v>
      </c>
      <c r="C3" s="6" t="s">
        <v>194</v>
      </c>
      <c r="D3" s="26" t="s">
        <v>406</v>
      </c>
      <c r="E3" s="2" t="s">
        <v>182</v>
      </c>
      <c r="F3" s="2" t="s">
        <v>183</v>
      </c>
      <c r="G3" s="2" t="s">
        <v>184</v>
      </c>
      <c r="H3" s="36" t="s">
        <v>472</v>
      </c>
      <c r="I3" s="2" t="s">
        <v>319</v>
      </c>
      <c r="J3" s="19" t="s">
        <v>325</v>
      </c>
      <c r="K3" s="19" t="s">
        <v>328</v>
      </c>
      <c r="L3" s="19" t="s">
        <v>330</v>
      </c>
      <c r="M3" s="19" t="s">
        <v>345</v>
      </c>
      <c r="N3" s="19" t="s">
        <v>351</v>
      </c>
      <c r="O3" s="20" t="s">
        <v>333</v>
      </c>
      <c r="P3" s="37" t="s">
        <v>475</v>
      </c>
      <c r="Q3" s="6" t="s">
        <v>316</v>
      </c>
      <c r="R3" s="2" t="s">
        <v>185</v>
      </c>
      <c r="S3" s="2" t="s">
        <v>385</v>
      </c>
      <c r="T3" s="6" t="s">
        <v>302</v>
      </c>
      <c r="U3" s="6" t="s">
        <v>304</v>
      </c>
      <c r="V3" s="6" t="s">
        <v>321</v>
      </c>
      <c r="W3" s="6" t="s">
        <v>478</v>
      </c>
      <c r="X3" s="42" t="s">
        <v>507</v>
      </c>
      <c r="Y3" s="2" t="s">
        <v>186</v>
      </c>
      <c r="Z3" s="26" t="s">
        <v>360</v>
      </c>
      <c r="AA3" s="26" t="s">
        <v>363</v>
      </c>
    </row>
    <row r="4" spans="1:27" ht="36">
      <c r="A4">
        <v>53200100</v>
      </c>
      <c r="B4" s="22" t="s">
        <v>432</v>
      </c>
      <c r="C4" s="15" t="s">
        <v>433</v>
      </c>
      <c r="D4" s="25" t="s">
        <v>421</v>
      </c>
      <c r="E4" s="15">
        <v>3</v>
      </c>
      <c r="F4" s="15">
        <v>200</v>
      </c>
      <c r="G4" s="15">
        <v>0</v>
      </c>
      <c r="H4" s="1">
        <f t="shared" ref="H4:H9" si="0">IF(AND(P4&gt;=13,P4&lt;=16),5,IF(AND(P4&gt;=9,P4&lt;=12),4,IF(AND(P4&gt;=5,P4&lt;=8),3,IF(AND(P4&gt;=1,P4&lt;=4),2,IF(AND(P4&gt;=-3,P4&lt;=0),1,IF(AND(P4&gt;=-5,P4&lt;=-4),0,6))))))</f>
        <v>5</v>
      </c>
      <c r="I4" s="15">
        <v>0</v>
      </c>
      <c r="J4" s="1">
        <v>80</v>
      </c>
      <c r="K4" s="1">
        <v>0</v>
      </c>
      <c r="L4" s="1">
        <v>0</v>
      </c>
      <c r="M4" s="1">
        <v>0</v>
      </c>
      <c r="N4" s="1">
        <v>20</v>
      </c>
      <c r="O4" s="1">
        <v>1</v>
      </c>
      <c r="P4" s="1">
        <f t="shared" ref="P4:P9" si="1">S4-100+O4</f>
        <v>16</v>
      </c>
      <c r="Q4" s="1">
        <v>10</v>
      </c>
      <c r="R4" s="1" t="s">
        <v>38</v>
      </c>
      <c r="S4">
        <v>115</v>
      </c>
      <c r="T4" s="11" t="s">
        <v>767</v>
      </c>
      <c r="U4" s="7" t="s">
        <v>377</v>
      </c>
      <c r="V4" s="15" t="s">
        <v>352</v>
      </c>
      <c r="W4" s="15"/>
      <c r="X4" s="15"/>
      <c r="Y4" s="15">
        <v>2100</v>
      </c>
      <c r="Z4" s="27">
        <v>1</v>
      </c>
      <c r="AA4" s="25">
        <v>0</v>
      </c>
    </row>
    <row r="5" spans="1:27" ht="24">
      <c r="A5">
        <v>53200101</v>
      </c>
      <c r="B5" s="8" t="s">
        <v>425</v>
      </c>
      <c r="C5" s="1" t="s">
        <v>426</v>
      </c>
      <c r="D5" s="25" t="s">
        <v>424</v>
      </c>
      <c r="E5" s="15">
        <v>3</v>
      </c>
      <c r="F5" s="15">
        <v>200</v>
      </c>
      <c r="G5" s="1">
        <v>0</v>
      </c>
      <c r="H5" s="1">
        <f t="shared" si="0"/>
        <v>6</v>
      </c>
      <c r="I5" s="15">
        <v>0</v>
      </c>
      <c r="J5" s="1">
        <v>90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f t="shared" si="1"/>
        <v>-10</v>
      </c>
      <c r="Q5" s="1">
        <v>10</v>
      </c>
      <c r="R5" s="1" t="s">
        <v>38</v>
      </c>
      <c r="S5">
        <v>90</v>
      </c>
      <c r="T5" s="11" t="s">
        <v>768</v>
      </c>
      <c r="U5" s="7" t="s">
        <v>381</v>
      </c>
      <c r="V5" s="1" t="s">
        <v>44</v>
      </c>
      <c r="W5" s="1"/>
      <c r="X5" s="1"/>
      <c r="Y5" s="1">
        <v>2101</v>
      </c>
      <c r="Z5" s="27">
        <v>1</v>
      </c>
      <c r="AA5" s="25">
        <v>0</v>
      </c>
    </row>
    <row r="6" spans="1:27" ht="43.2">
      <c r="A6">
        <v>53200102</v>
      </c>
      <c r="B6" s="8" t="s">
        <v>434</v>
      </c>
      <c r="C6" s="1" t="s">
        <v>435</v>
      </c>
      <c r="D6" s="25" t="s">
        <v>411</v>
      </c>
      <c r="E6" s="15">
        <v>3</v>
      </c>
      <c r="F6" s="15">
        <v>200</v>
      </c>
      <c r="G6" s="1">
        <v>0</v>
      </c>
      <c r="H6" s="1">
        <f t="shared" si="0"/>
        <v>5</v>
      </c>
      <c r="I6" s="15">
        <v>0</v>
      </c>
      <c r="J6" s="1">
        <v>0</v>
      </c>
      <c r="K6" s="1">
        <v>50</v>
      </c>
      <c r="L6" s="1">
        <v>0</v>
      </c>
      <c r="M6" s="1">
        <v>0</v>
      </c>
      <c r="N6" s="1">
        <v>20</v>
      </c>
      <c r="O6" s="1">
        <v>1</v>
      </c>
      <c r="P6" s="1">
        <f t="shared" si="1"/>
        <v>16</v>
      </c>
      <c r="Q6" s="1">
        <v>10</v>
      </c>
      <c r="R6" s="1" t="s">
        <v>38</v>
      </c>
      <c r="S6">
        <v>115</v>
      </c>
      <c r="T6" s="11" t="s">
        <v>470</v>
      </c>
      <c r="U6" s="31" t="s">
        <v>429</v>
      </c>
      <c r="V6" s="1" t="s">
        <v>46</v>
      </c>
      <c r="W6" s="1"/>
      <c r="X6" s="1"/>
      <c r="Y6" s="15">
        <v>2102</v>
      </c>
      <c r="Z6" s="27">
        <v>1</v>
      </c>
      <c r="AA6" s="25">
        <v>0</v>
      </c>
    </row>
    <row r="7" spans="1:27">
      <c r="A7">
        <v>53200103</v>
      </c>
      <c r="B7" s="8" t="s">
        <v>428</v>
      </c>
      <c r="C7" s="1" t="s">
        <v>427</v>
      </c>
      <c r="D7" s="25" t="s">
        <v>431</v>
      </c>
      <c r="E7" s="15">
        <v>3</v>
      </c>
      <c r="F7" s="15">
        <v>200</v>
      </c>
      <c r="G7" s="1">
        <v>0</v>
      </c>
      <c r="H7" s="1">
        <f t="shared" si="0"/>
        <v>1</v>
      </c>
      <c r="I7" s="15">
        <v>0</v>
      </c>
      <c r="J7" s="1">
        <v>0</v>
      </c>
      <c r="K7" s="1">
        <v>0</v>
      </c>
      <c r="L7" s="1">
        <v>0</v>
      </c>
      <c r="M7" s="1">
        <v>70</v>
      </c>
      <c r="N7" s="1">
        <v>0</v>
      </c>
      <c r="O7" s="1">
        <v>0</v>
      </c>
      <c r="P7" s="1">
        <f t="shared" si="1"/>
        <v>0</v>
      </c>
      <c r="Q7" s="1">
        <v>10</v>
      </c>
      <c r="R7" s="1" t="s">
        <v>38</v>
      </c>
      <c r="S7">
        <v>100</v>
      </c>
      <c r="T7" s="11"/>
      <c r="U7" s="31" t="s">
        <v>430</v>
      </c>
      <c r="V7" s="1" t="s">
        <v>45</v>
      </c>
      <c r="W7" s="1"/>
      <c r="X7" s="1"/>
      <c r="Y7" s="1">
        <v>2103</v>
      </c>
      <c r="Z7" s="27">
        <v>1</v>
      </c>
      <c r="AA7" s="25">
        <v>0</v>
      </c>
    </row>
    <row r="8" spans="1:27" ht="60">
      <c r="A8">
        <v>53200104</v>
      </c>
      <c r="B8" s="8" t="s">
        <v>437</v>
      </c>
      <c r="C8" s="1" t="s">
        <v>439</v>
      </c>
      <c r="D8" s="25" t="s">
        <v>440</v>
      </c>
      <c r="E8" s="15">
        <v>3</v>
      </c>
      <c r="F8" s="15">
        <v>200</v>
      </c>
      <c r="G8" s="1">
        <v>0</v>
      </c>
      <c r="H8" s="1">
        <f t="shared" si="0"/>
        <v>6</v>
      </c>
      <c r="I8" s="15">
        <v>0</v>
      </c>
      <c r="J8" s="1">
        <v>60</v>
      </c>
      <c r="K8" s="1">
        <v>0</v>
      </c>
      <c r="L8" s="1">
        <v>0</v>
      </c>
      <c r="M8" s="1">
        <v>0</v>
      </c>
      <c r="N8" s="1">
        <v>0</v>
      </c>
      <c r="O8" s="1">
        <v>1</v>
      </c>
      <c r="P8" s="1">
        <f t="shared" si="1"/>
        <v>-9</v>
      </c>
      <c r="Q8" s="1">
        <v>40</v>
      </c>
      <c r="R8" s="7" t="s">
        <v>306</v>
      </c>
      <c r="S8">
        <v>90</v>
      </c>
      <c r="T8" s="11" t="s">
        <v>769</v>
      </c>
      <c r="U8" s="7" t="s">
        <v>391</v>
      </c>
      <c r="V8" s="1" t="s">
        <v>438</v>
      </c>
      <c r="W8" s="1" t="s">
        <v>438</v>
      </c>
      <c r="X8" s="1"/>
      <c r="Y8" s="15">
        <v>2104</v>
      </c>
      <c r="Z8" s="27">
        <v>1</v>
      </c>
      <c r="AA8" s="25">
        <v>0</v>
      </c>
    </row>
    <row r="9" spans="1:27" ht="24">
      <c r="A9">
        <v>53200105</v>
      </c>
      <c r="B9" s="8" t="s">
        <v>441</v>
      </c>
      <c r="C9" s="1" t="s">
        <v>442</v>
      </c>
      <c r="D9" s="25" t="s">
        <v>443</v>
      </c>
      <c r="E9" s="15">
        <v>3</v>
      </c>
      <c r="F9" s="15">
        <v>200</v>
      </c>
      <c r="G9" s="1">
        <v>0</v>
      </c>
      <c r="H9" s="1">
        <f t="shared" si="0"/>
        <v>6</v>
      </c>
      <c r="I9" s="15">
        <v>0</v>
      </c>
      <c r="J9" s="1">
        <v>0</v>
      </c>
      <c r="K9" s="1">
        <v>0</v>
      </c>
      <c r="L9" s="1">
        <v>2</v>
      </c>
      <c r="M9" s="1">
        <v>0</v>
      </c>
      <c r="N9" s="1">
        <v>0</v>
      </c>
      <c r="O9" s="1">
        <v>1</v>
      </c>
      <c r="P9" s="1">
        <f t="shared" si="1"/>
        <v>301</v>
      </c>
      <c r="Q9" s="1">
        <v>0</v>
      </c>
      <c r="R9" s="1" t="s">
        <v>6</v>
      </c>
      <c r="S9">
        <v>400</v>
      </c>
      <c r="T9" s="11" t="s">
        <v>466</v>
      </c>
      <c r="U9" s="7" t="s">
        <v>336</v>
      </c>
      <c r="V9" s="1" t="s">
        <v>19</v>
      </c>
      <c r="W9" s="1"/>
      <c r="X9" s="1"/>
      <c r="Y9" s="1">
        <v>2105</v>
      </c>
      <c r="Z9" s="27">
        <v>1</v>
      </c>
      <c r="AA9" s="25">
        <v>0</v>
      </c>
    </row>
  </sheetData>
  <phoneticPr fontId="18" type="noConversion"/>
  <conditionalFormatting sqref="I4:I9">
    <cfRule type="cellIs" dxfId="40" priority="12" operator="notEqual">
      <formula>$E4</formula>
    </cfRule>
  </conditionalFormatting>
  <conditionalFormatting sqref="J4:P7">
    <cfRule type="cellIs" dxfId="39" priority="11" operator="equal">
      <formula>0</formula>
    </cfRule>
  </conditionalFormatting>
  <conditionalFormatting sqref="J9:P9">
    <cfRule type="cellIs" dxfId="38" priority="9" operator="equal">
      <formula>0</formula>
    </cfRule>
  </conditionalFormatting>
  <conditionalFormatting sqref="J8:P8">
    <cfRule type="cellIs" dxfId="37" priority="10" operator="equal">
      <formula>0</formula>
    </cfRule>
  </conditionalFormatting>
  <conditionalFormatting sqref="H5:H9">
    <cfRule type="cellIs" dxfId="36" priority="5" operator="equal">
      <formula>1</formula>
    </cfRule>
    <cfRule type="cellIs" dxfId="35" priority="6" operator="equal">
      <formula>2</formula>
    </cfRule>
    <cfRule type="cellIs" dxfId="34" priority="7" operator="equal">
      <formula>3</formula>
    </cfRule>
    <cfRule type="cellIs" dxfId="33" priority="8" operator="greaterThanOrEqual">
      <formula>4</formula>
    </cfRule>
  </conditionalFormatting>
  <conditionalFormatting sqref="H4">
    <cfRule type="cellIs" dxfId="32" priority="1" operator="equal">
      <formula>1</formula>
    </cfRule>
    <cfRule type="cellIs" dxfId="31" priority="2" operator="equal">
      <formula>2</formula>
    </cfRule>
    <cfRule type="cellIs" dxfId="30" priority="3" operator="equal">
      <formula>3</formula>
    </cfRule>
    <cfRule type="cellIs" dxfId="29" priority="4" operator="greaterThanOrEqual">
      <formula>4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>
      <selection activeCell="K5" sqref="K5"/>
    </sheetView>
  </sheetViews>
  <sheetFormatPr defaultRowHeight="14.4"/>
  <sheetData>
    <row r="1" spans="1:11">
      <c r="A1" t="s">
        <v>386</v>
      </c>
    </row>
    <row r="3" spans="1:11"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</row>
    <row r="4" spans="1:11">
      <c r="A4" t="s">
        <v>387</v>
      </c>
      <c r="B4">
        <f>SQRT((B3 + 5) / 6)</f>
        <v>1</v>
      </c>
      <c r="C4">
        <f t="shared" ref="C4:K4" si="0">SQRT((C3 + 5) / 6)</f>
        <v>1.0801234497346435</v>
      </c>
      <c r="D4">
        <f t="shared" si="0"/>
        <v>1.1547005383792515</v>
      </c>
      <c r="E4">
        <f t="shared" si="0"/>
        <v>1.2247448713915889</v>
      </c>
      <c r="F4">
        <f t="shared" si="0"/>
        <v>1.2909944487358056</v>
      </c>
      <c r="G4">
        <f t="shared" si="0"/>
        <v>1.35400640077266</v>
      </c>
      <c r="H4">
        <f t="shared" si="0"/>
        <v>1.4142135623730951</v>
      </c>
      <c r="I4">
        <f t="shared" si="0"/>
        <v>1.4719601443879744</v>
      </c>
      <c r="J4">
        <f t="shared" si="0"/>
        <v>1.5275252316519468</v>
      </c>
      <c r="K4">
        <f t="shared" si="0"/>
        <v>1.5811388300841898</v>
      </c>
    </row>
    <row r="5" spans="1:11">
      <c r="A5" s="30" t="s">
        <v>388</v>
      </c>
      <c r="B5">
        <f>SQRT((B3 + 5) / 6)</f>
        <v>1</v>
      </c>
      <c r="C5">
        <f t="shared" ref="C5:K5" si="1">SQRT((C3 + 5) / 6)</f>
        <v>1.0801234497346435</v>
      </c>
      <c r="D5">
        <f t="shared" si="1"/>
        <v>1.1547005383792515</v>
      </c>
      <c r="E5">
        <f t="shared" si="1"/>
        <v>1.2247448713915889</v>
      </c>
      <c r="F5">
        <f t="shared" si="1"/>
        <v>1.2909944487358056</v>
      </c>
      <c r="G5">
        <f t="shared" si="1"/>
        <v>1.35400640077266</v>
      </c>
      <c r="H5">
        <f t="shared" si="1"/>
        <v>1.4142135623730951</v>
      </c>
      <c r="I5">
        <f t="shared" si="1"/>
        <v>1.4719601443879744</v>
      </c>
      <c r="J5">
        <f t="shared" si="1"/>
        <v>1.5275252316519468</v>
      </c>
      <c r="K5">
        <f t="shared" si="1"/>
        <v>1.5811388300841898</v>
      </c>
    </row>
    <row r="6" spans="1:11">
      <c r="A6" t="s">
        <v>389</v>
      </c>
      <c r="B6">
        <f>SQRT((B3 + 7) / 8)</f>
        <v>1</v>
      </c>
      <c r="C6">
        <f t="shared" ref="C6:K6" si="2">SQRT((C3 + 7) / 8)</f>
        <v>1.0606601717798212</v>
      </c>
      <c r="D6">
        <f t="shared" si="2"/>
        <v>1.1180339887498949</v>
      </c>
      <c r="E6">
        <f t="shared" si="2"/>
        <v>1.1726039399558574</v>
      </c>
      <c r="F6">
        <f t="shared" si="2"/>
        <v>1.2247448713915889</v>
      </c>
      <c r="G6">
        <f t="shared" si="2"/>
        <v>1.2747548783981961</v>
      </c>
      <c r="H6">
        <f t="shared" si="2"/>
        <v>1.3228756555322954</v>
      </c>
      <c r="I6">
        <f t="shared" si="2"/>
        <v>1.3693063937629153</v>
      </c>
      <c r="J6">
        <f t="shared" si="2"/>
        <v>1.4142135623730951</v>
      </c>
      <c r="K6">
        <f t="shared" si="2"/>
        <v>1.4577379737113252</v>
      </c>
    </row>
    <row r="9" spans="1:11">
      <c r="A9" t="s">
        <v>390</v>
      </c>
    </row>
    <row r="10" spans="1:11">
      <c r="A10" t="s">
        <v>393</v>
      </c>
      <c r="B10" t="s">
        <v>394</v>
      </c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B9" sqref="B9"/>
    </sheetView>
  </sheetViews>
  <sheetFormatPr defaultRowHeight="14.4"/>
  <sheetData>
    <row r="1" spans="1:2">
      <c r="B1" t="s">
        <v>413</v>
      </c>
    </row>
    <row r="2" spans="1:2">
      <c r="A2" t="s">
        <v>412</v>
      </c>
      <c r="B2">
        <f>COUNTIF(标准!D:D,"*单伤*")</f>
        <v>0</v>
      </c>
    </row>
    <row r="3" spans="1:2">
      <c r="A3" t="s">
        <v>414</v>
      </c>
      <c r="B3">
        <f>COUNTIF(标准!D:D,"*群伤*")</f>
        <v>0</v>
      </c>
    </row>
    <row r="4" spans="1:2">
      <c r="A4" t="s">
        <v>415</v>
      </c>
      <c r="B4">
        <f>COUNTIF(标准!D:D,"*单治*")</f>
        <v>0</v>
      </c>
    </row>
    <row r="5" spans="1:2">
      <c r="A5" t="s">
        <v>422</v>
      </c>
      <c r="B5">
        <f>COUNTIF(标准!D:D,"*群治*")</f>
        <v>0</v>
      </c>
    </row>
    <row r="6" spans="1:2">
      <c r="A6" t="s">
        <v>416</v>
      </c>
      <c r="B6">
        <f>COUNTIF(标准!D:D,"*正状*")</f>
        <v>0</v>
      </c>
    </row>
    <row r="7" spans="1:2">
      <c r="A7" t="s">
        <v>417</v>
      </c>
      <c r="B7">
        <f>COUNTIF(标准!D:D,"*负状*")</f>
        <v>0</v>
      </c>
    </row>
    <row r="8" spans="1:2">
      <c r="A8" t="s">
        <v>418</v>
      </c>
      <c r="B8">
        <f>COUNTIF(标准!D:D,"*手牌*")</f>
        <v>15</v>
      </c>
    </row>
    <row r="9" spans="1:2">
      <c r="A9" t="s">
        <v>447</v>
      </c>
      <c r="B9">
        <f>COUNTIF(标准!D:D,"*陷阱*")</f>
        <v>6</v>
      </c>
    </row>
    <row r="10" spans="1:2">
      <c r="A10" t="s">
        <v>419</v>
      </c>
      <c r="B10">
        <f>COUNTIF(标准!D:D,"*地形*")</f>
        <v>7</v>
      </c>
    </row>
    <row r="11" spans="1:2">
      <c r="A11" t="s">
        <v>420</v>
      </c>
      <c r="B11">
        <f>COUNTIF(标准!D:D,"*属性*")</f>
        <v>12</v>
      </c>
    </row>
    <row r="12" spans="1:2">
      <c r="A12" t="s">
        <v>537</v>
      </c>
      <c r="B12">
        <f>COUNTIF(标准!D:D,"*位移*")</f>
        <v>1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标准</vt:lpstr>
      <vt:lpstr>英雄技能</vt:lpstr>
      <vt:lpstr>隐藏</vt:lpstr>
      <vt:lpstr>~评分</vt:lpstr>
      <vt:lpstr>~类型统计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2013-01-13T06:23:28Z</dcterms:created>
  <dcterms:modified xsi:type="dcterms:W3CDTF">2016-11-06T04:17:39Z</dcterms:modified>
</cp:coreProperties>
</file>