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<sst xmlns="http://schemas.openxmlformats.org/spreadsheetml/2006/main" count="1284" uniqueCount="861">
  <si>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</si>
  <si>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</si>
  <si>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</si>
  <si>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</si>
  <si>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</si>
  <si>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</si>
  <si>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</si>
  <si>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</si>
  <si>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</si>
  <si>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</si>
  <si>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</si>
  <si>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</si>
  <si>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</si>
  <si>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</si>
  <si>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</si>
  <si>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</si>
  <si>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</si>
  <si>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</si>
  <si>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</si>
  <si>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</si>
  <si>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</si>
  <si>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</si>
  <si>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</si>
  <si>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</si>
  <si>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</si>
  <si>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</si>
  <si>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</si>
  <si>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</si>
  <si>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</si>
  <si>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</si>
  <si>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</si>
  <si>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</si>
  <si>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</si>
  <si>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</si>
  <si>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</si>
  <si>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</si>
  <si>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</si>
  <si>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</si>
  <si>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</si>
  <si>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</si>
  <si>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</si>
  <si>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</si>
  <si>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</si>
  <si>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</si>
  <si>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</si>
  <si>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</si>
  <si>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</si>
  <si>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</si>
  <si>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</si>
  <si>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</si>
  <si>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</si>
  <si>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</si>
  <si>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</si>
  <si>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</si>
  <si>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</si>
  <si>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</si>
  <si>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</si>
  <si>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</si>
  <si>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</si>
  <si>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</si>
  <si>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</si>
  <si>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</si>
  <si>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</si>
  <si>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</si>
  <si>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</si>
  <si>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</si>
  <si>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</si>
  <si>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</si>
  <si>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</si>
  <si>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</si>
  <si>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</si>
  <si>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</si>
  <si>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</si>
  <si>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</si>
  <si>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</si>
  <si>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</si>
  <si>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</si>
  <si>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</si>
  <si>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</si>
  <si>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</si>
  <si>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</si>
  <si>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</si>
  <si>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</si>
  <si>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</si>
  <si>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</si>
  <si>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</si>
  <si>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</si>
  <si>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</si>
  <si>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</si>
  <si>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</si>
  <si>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</si>
  <si>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</si>
  <si>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</si>
  <si>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</si>
  <si>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</si>
  <si>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</si>
  <si>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</si>
  <si>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</si>
  <si>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</si>
  <si>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</si>
  <si>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</si>
  <si>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</si>
  <si>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</si>
  <si>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</si>
  <si>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</si>
  <si>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</si>
  <si>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</si>
  <si>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</si>
  <si>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</si>
  <si>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</si>
  <si>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</si>
  <si>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</si>
  <si>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</si>
  <si>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</si>
  <si>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</si>
  <si>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</si>
  <si>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</si>
  <si>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</si>
  <si>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</si>
  <si>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</si>
  <si>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</si>
  <si>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</si>
  <si>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</si>
  <si>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</si>
  <si>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</si>
  <si>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</si>
  <si>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</si>
  <si>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</si>
  <si>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</si>
  <si>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</si>
  <si>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</si>
  <si>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</si>
  <si>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</si>
  <si>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</si>
  <si>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</si>
  <si>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</si>
  <si>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</si>
  <si>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</si>
  <si>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</si>
  <si>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</si>
  <si>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</si>
  <si>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</si>
  <si>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</si>
  <si>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</si>
  <si>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</si>
  <si>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</si>
  <si>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</si>
  <si>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</si>
  <si>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</si>
  <si>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</si>
  <si>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</si>
  <si>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</si>
  <si>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</si>
  <si>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</si>
  <si>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</si>
  <si>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</si>
  <si>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</si>
  <si>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</si>
  <si>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</si>
  <si>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</si>
  <si>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</si>
  <si>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</si>
  <si>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</si>
  <si>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</si>
  <si>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</si>
  <si>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</si>
  <si>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</si>
  <si>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</si>
  <si>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</si>
  <si>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</si>
  <si>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</si>
  <si>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</si>
  <si>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</si>
  <si>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</si>
  <si>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</si>
  <si>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</si>
  <si>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</si>
  <si>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</si>
  <si>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</si>
  <si>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</si>
  <si>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</si>
  <si>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</si>
  <si>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</si>
  <si>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</si>
  <si>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</si>
  <si>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</si>
  <si>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</si>
  <si>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</si>
  <si>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</si>
  <si>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</si>
  <si>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</si>
  <si>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</si>
  <si>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</si>
  <si>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</si>
  <si>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</si>
  <si>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</si>
  <si>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</si>
  <si>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</si>
  <si>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</si>
  <si>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</si>
  <si>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</si>
  <si>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</si>
  <si>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</si>
  <si>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</si>
  <si>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</si>
  <si>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</si>
  <si>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</si>
  <si>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</si>
  <si>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</si>
  <si>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</si>
  <si>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</si>
  <si>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</si>
  <si>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</si>
  <si>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</si>
  <si>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</si>
  <si>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</si>
  <si>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</si>
  <si>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</si>
  <si>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</si>
  <si>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</si>
  <si>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</si>
  <si>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</si>
  <si>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</si>
  <si>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</si>
  <si>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</si>
  <si>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</si>
  <si>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</si>
  <si>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</si>
  <si>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</si>
  <si>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</si>
  <si>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</si>
  <si>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</si>
  <si>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</si>
  <si>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</si>
  <si>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</si>
  <si>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</si>
  <si>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</si>
  <si>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</si>
  <si>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</si>
  <si>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</si>
  <si>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</si>
  <si>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</si>
  <si>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</si>
  <si>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</si>
  <si>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</si>
  <si>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</si>
  <si>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</si>
  <si>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</si>
  <si>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</si>
  <si>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</si>
  <si>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</si>
  <si>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</si>
  <si>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</si>
  <si>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</si>
  <si>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</si>
  <si>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</si>
  <si>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</si>
  <si>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</si>
  <si>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</si>
  <si>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</si>
  <si>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</si>
  <si>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</si>
  <si>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</si>
  <si>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</si>
  <si>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</si>
  <si>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</si>
  <si>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</si>
  <si>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</si>
  <si>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</si>
  <si>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</si>
  <si>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</si>
  <si>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</si>
  <si>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</si>
  <si>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</si>
  <si>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</si>
  <si>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</si>
  <si>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</si>
  <si>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</si>
  <si>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</si>
  <si>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</si>
  <si>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</si>
  <si>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</si>
  <si>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</si>
  <si>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</si>
  <si>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</si>
  <si>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</si>
  <si>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</si>
  <si>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</si>
  <si>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</si>
  <si>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</si>
  <si>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</si>
  <si>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</si>
  <si>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</si>
  <si>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</si>
  <si>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</si>
  <si>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</si>
  <si>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</si>
  <si>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</si>
  <si>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</si>
  <si>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</si>
  <si>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</si>
  <si>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</si>
  <si>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</si>
  <si>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</si>
  <si>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</si>
  <si>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</si>
  <si>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</si>
  <si>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</si>
  <si>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</si>
  <si>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</si>
  <si>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</si>
  <si>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</si>
  <si>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</si>
  <si>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</si>
  <si>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</si>
  <si>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</si>
  <si>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</si>
  <si>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</si>
  <si>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</si>
  <si>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</si>
  <si>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</si>
  <si>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</si>
  <si>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</si>
  <si>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</si>
  <si>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</si>
  <si>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</si>
  <si>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</si>
  <si>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</si>
  <si>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</si>
  <si>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</si>
  <si>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</si>
  <si>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</si>
  <si>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</si>
  <si>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</si>
  <si>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</si>
  <si>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</si>
  <si>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</si>
  <si>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</si>
  <si>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</si>
  <si>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</si>
  <si>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</si>
  <si>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</si>
  <si>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</si>
  <si>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</si>
  <si>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</si>
  <si>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</si>
  <si>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</si>
  <si>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</si>
  <si>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</si>
  <si>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</si>
  <si>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</si>
  <si>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</si>
  <si>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</si>
  <si>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</si>
  <si>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</si>
  <si>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</si>
  <si>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</si>
  <si>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</si>
  <si>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</si>
  <si>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</si>
  <si>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</si>
  <si>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</si>
  <si>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</si>
  <si>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</si>
  <si>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</si>
  <si>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</si>
  <si>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</si>
  <si>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</si>
  <si>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</si>
  <si>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</si>
  <si>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</si>
  <si>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</si>
  <si>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</si>
  <si>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</si>
  <si>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</si>
  <si>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</si>
  <si>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</si>
  <si>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</si>
  <si>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</si>
  <si>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</si>
  <si>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</si>
  <si>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</si>
  <si>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</si>
  <si>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</si>
  <si>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</si>
  <si>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</si>
  <si>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</si>
  <si>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</si>
  <si>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</si>
  <si>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</si>
  <si>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</si>
  <si>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</si>
  <si>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</si>
  <si>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</si>
  <si>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</si>
  <si>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</si>
  <si>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</si>
  <si>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</si>
  <si>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</si>
  <si>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</si>
  <si>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</si>
  <si>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</si>
  <si>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</si>
  <si>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</si>
  <si>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</si>
  <si>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</si>
  <si>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</si>
  <si>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</si>
  <si>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</si>
  <si>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</si>
  <si>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</si>
  <si>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</si>
  <si>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</si>
  <si>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</si>
  <si>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</si>
  <si>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</si>
  <si>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</si>
  <si>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</si>
  <si>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</si>
  <si>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</si>
  <si>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</si>
  <si>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</si>
  <si>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</si>
  <si>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</si>
  <si>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</si>
  <si>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</si>
  <si>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</si>
  <si>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</si>
  <si>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</si>
  <si>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</si>
  <si>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</si>
  <si>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</si>
  <si>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</si>
  <si>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</si>
  <si>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</si>
  <si>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</si>
  <si>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</si>
  <si>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</si>
  <si>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</si>
  <si>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</si>
  <si>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</si>
  <si>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</si>
  <si>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</si>
  <si>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</si>
  <si>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</si>
  <si>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</si>
  <si>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</si>
  <si>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</si>
  <si>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</si>
  <si>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</si>
  <si>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</si>
  <si>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</si>
  <si>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</si>
  <si>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</si>
  <si>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</si>
  <si>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</si>
  <si>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</si>
  <si>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</si>
  <si>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</si>
  <si>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</si>
  <si>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</si>
  <si>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</si>
  <si>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</si>
  <si>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</si>
  <si>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</si>
  <si>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</si>
  <si>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</si>
  <si>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</si>
  <si>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</si>
  <si>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</si>
  <si>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</si>
  <si>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</si>
  <si>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</si>
  <si>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</si>
  <si>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</si>
  <si>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</si>
  <si>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</si>
  <si>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</si>
  <si>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</si>
  <si>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</si>
  <si>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</si>
  <si>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</si>
  <si>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</si>
  <si>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</si>
  <si>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</si>
  <si>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</si>
  <si>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</si>
  <si>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</si>
  <si>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</si>
  <si>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</si>
  <si>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</si>
  <si>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</si>
  <si>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</si>
  <si>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</si>
  <si>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</si>
  <si>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</si>
  <si>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</si>
  <si>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</si>
  <si>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</si>
  <si>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</si>
  <si>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</si>
  <si>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</si>
  <si>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</si>
  <si>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</si>
  <si>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</si>
  <si>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</si>
  <si>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</si>
  <si>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</si>
  <si>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</si>
  <si>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</si>
  <si>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</si>
  <si>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</si>
  <si>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</si>
  <si>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</si>
  <si>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</si>
  <si>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</si>
  <si>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</si>
  <si>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</si>
  <si>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</si>
  <si>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</si>
  <si>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</si>
  <si>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</si>
  <si>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</si>
  <si>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</si>
  <si>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</si>
  <si>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</si>
  <si>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</si>
  <si>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</si>
  <si>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</si>
  <si>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</si>
  <si>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</si>
  <si>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</si>
  <si>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</si>
  <si>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</si>
  <si>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</si>
  <si>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</si>
  <si>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</si>
  <si>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</si>
  <si>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</si>
  <si>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</si>
  <si>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</si>
  <si>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</si>
  <si>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</si>
  <si>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</si>
  <si>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</si>
  <si>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</si>
  <si>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</si>
  <si>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</si>
  <si>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</si>
  <si>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</si>
  <si>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</si>
  <si>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</si>
  <si>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</si>
  <si>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</si>
  <si>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</si>
  <si>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</si>
  <si>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</si>
  <si>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</si>
  <si>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</si>
  <si>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</si>
  <si>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</si>
  <si>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</si>
  <si>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</si>
  <si>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</si>
  <si>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</si>
  <si>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</si>
  <si>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</si>
  <si>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</si>
  <si>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</si>
  <si>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</si>
  <si>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</si>
  <si>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</si>
  <si>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</si>
  <si>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</si>
  <si>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</si>
  <si>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</si>
  <si>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</si>
  <si>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</si>
  <si>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</si>
  <si>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</si>
  <si>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</si>
  <si>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</si>
  <si>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</si>
  <si>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</si>
  <si>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</si>
  <si>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</si>
  <si>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</si>
  <si>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</si>
  <si>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</si>
  <si>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</si>
  <si>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</si>
  <si>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</si>
  <si>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</si>
  <si>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</si>
  <si>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</si>
  <si>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</si>
  <si>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</si>
  <si>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</si>
  <si>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</si>
  <si>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</si>
  <si>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</si>
  <si>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</si>
  <si>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</si>
  <si>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</si>
  <si>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</si>
  <si>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</si>
  <si>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</si>
  <si>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</si>
  <si>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</si>
  <si>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</si>
  <si>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</si>
  <si>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</si>
  <si>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</si>
  <si>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</si>
  <si>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</si>
  <si>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</si>
  <si>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</si>
  <si>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</si>
  <si>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</si>
  <si>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</si>
  <si>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</si>
  <si>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</si>
  <si>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</si>
  <si>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</si>
  <si>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</si>
  <si>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</si>
  <si>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</si>
  <si>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</si>
  <si>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</si>
  <si>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</si>
  <si>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</si>
  <si>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</si>
  <si>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</si>
  <si>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</si>
  <si>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</si>
  <si>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</si>
  <si>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</si>
  <si>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</si>
  <si>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</si>
  <si>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</si>
  <si>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</si>
  <si>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</si>
  <si>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</si>
  <si>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</si>
  <si>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</si>
  <si>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</si>
  <si>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</si>
  <si>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</si>
  <si>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</si>
  <si>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</si>
  <si>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</si>
  <si>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</si>
  <si>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</si>
  <si>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</si>
  <si>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</si>
  <si>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</si>
  <si>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</si>
  <si>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</si>
  <si>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</si>
  <si>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</si>
  <si>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</si>
  <si>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</si>
  <si>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</si>
  <si>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</si>
  <si>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</si>
  <si>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</si>
  <si>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</si>
  <si>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</si>
  <si>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</si>
  <si>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</si>
  <si>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</si>
  <si>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</si>
  <si>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</si>
  <si>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</si>
  <si>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</si>
  <si>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</si>
  <si>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</si>
  <si>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</si>
  <si>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</si>
  <si>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</si>
  <si>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</si>
  <si>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</si>
  <si>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</si>
  <si>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</si>
  <si>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</si>
  <si>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</si>
  <si>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</si>
  <si>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</si>
  <si>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</si>
  <si>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</si>
  <si>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</si>
  <si>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</si>
  <si>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</si>
  <si>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</si>
  <si>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</si>
  <si>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</si>
  <si>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</si>
  <si>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</si>
  <si>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</si>
  <si>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</si>
  <si>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</si>
  <si>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</si>
  <si>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</si>
  <si>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</si>
  <si>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</si>
  <si>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</si>
  <si>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</si>
  <si>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</si>
  <si>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</si>
  <si>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</si>
  <si>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</si>
  <si>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</si>
  <si>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</si>
  <si>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</si>
  <si>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</si>
  <si>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</si>
  <si>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</si>
  <si>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</si>
  <si>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</si>
  <si>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</si>
  <si>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</si>
  <si>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</si>
  <si>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</si>
  <si>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</si>
  <si>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</si>
  <si>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</si>
  <si>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</si>
  <si>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</si>
  <si>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</si>
  <si>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</si>
  <si>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</si>
  <si>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</si>
  <si>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</si>
  <si>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</si>
  <si>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</si>
  <si>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</si>
  <si>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</si>
  <si>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</si>
  <si>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</si>
  <si>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</si>
  <si>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</si>
  <si>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</si>
  <si>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</si>
  <si>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</si>
  <si>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</si>
  <si>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</si>
  <si>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</si>
  <si>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</si>
  <si>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</si>
  <si>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</si>
  <si>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</si>
  <si>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</si>
  <si>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</si>
  <si>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</si>
  <si>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</si>
  <si>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</si>
  <si>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</si>
  <si>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</si>
  <si>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</si>
  <si>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</si>
  <si>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</si>
  <si>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</si>
  <si>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</si>
  <si>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</si>
  <si>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</si>
  <si>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</si>
  <si>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</si>
  <si>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</si>
  <si>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</si>
  <si>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</si>
  <si>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</si>
  <si>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</si>
  <si>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</si>
  <si>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</si>
  <si>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</si>
  <si>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</si>
  <si>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</si>
  <si>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</si>
  <si>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</si>
  <si>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</si>
  <si>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</si>
  <si>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</si>
  <si>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</si>
  <si>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</si>
  <si>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</si>
  <si>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</si>
  <si>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</si>
  <si>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</si>
  <si>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</si>
  <si>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</si>
  <si>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</si>
  <si>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</si>
  <si>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</si>
  <si>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</si>
  <si>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</si>
  <si>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</si>
  <si>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</si>
  <si>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</si>
  <si>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</si>
  <si>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</si>
  <si>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</si>
  <si>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</si>
  <si>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</si>
  <si>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</si>
  <si>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</si>
  <si>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</si>
  <si>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</si>
  <si>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</si>
  <si>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</si>
  <si>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</si>
  <si>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</si>
  <si>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</si>
  <si>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</si>
  <si>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</si>
  <si>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</si>
  <si>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</si>
  <si>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</si>
  <si>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</si>
  <si>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</si>
  <si>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</si>
  <si>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</si>
  <si>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</si>
  <si>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</si>
  <si>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</si>
  <si>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</si>
  <si>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</si>
  <si>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</si>
  <si>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</si>
  <si>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</si>
  <si>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</si>
  <si>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</si>
  <si>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</si>
  <si>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</si>
  <si>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</si>
  <si>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</si>
  <si>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</si>
  <si>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</si>
  <si>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</si>
  <si>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</si>
  <si>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</si>
  <si>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</si>
  <si>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</si>
  <si>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对目标造成{0}点魔法伤害，如果目标仍然存活，则抽一张牌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</si>
  <si>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</si>
  <si>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</si>
  <si>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</si>
  <si>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</si>
  <si>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</si>
  <si>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if(t.WeaponType==0)t.AddWeapon(52100000,lv);else if(t.WeaponType==1)t.LevelUpWeapon((int)s.Help);</t>
    <phoneticPr fontId="18" type="noConversion"/>
  </si>
  <si>
    <t>修复友方目标手中武器，并提升{3:0}级。如果目标没有武器，则给予铁锤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</si>
  <si>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</si>
  <si>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</si>
  <si>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</si>
  <si>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</si>
  <si>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</si>
  <si>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</si>
  <si>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对1.5卡片距离内敌方单位造成{1}点魔法伤害</t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</si>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</sst>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5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45968"/>
        <c:axId val="218946528"/>
      </c:barChart>
      <c:catAx>
        <c:axId val="2189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6528"/>
        <c:crosses val="autoZero"/>
        <c:auto val="1"/>
        <c:lblAlgn val="ctr"/>
        <c:lblOffset val="100"/>
        <c:noMultiLvlLbl val="0"/>
      </c:catAx>
      <c:valAx>
        <c:axId val="218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1" totalsRowShown="0" headerRowDxfId="164" dataDxfId="163" tableBorderDxfId="162">
  <autoFilter ref="A3:AB131"/>
  <sortState ref="A4:AB113">
    <sortCondition ref="A3:A113"/>
  </sortState>
  <tableColumns count="28">
    <tableColumn id="1" name="Id" dataDxfId="161"/>
    <tableColumn id="2" name="Name" dataDxfId="160"/>
    <tableColumn id="20" name="Ename" dataDxfId="159"/>
    <tableColumn id="21" name="Remark" dataDxfId="158"/>
    <tableColumn id="3" name="Star" dataDxfId="157"/>
    <tableColumn id="4" name="Type" dataDxfId="156"/>
    <tableColumn id="5" name="Attr" dataDxfId="155"/>
    <tableColumn id="8" name="Quality" dataDxfId="15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3"/>
    <tableColumn id="9" name="Damage" dataDxfId="152"/>
    <tableColumn id="10" name="Cure" dataDxfId="151"/>
    <tableColumn id="11" name="Time" dataDxfId="150"/>
    <tableColumn id="13" name="Help" dataDxfId="149"/>
    <tableColumn id="16" name="Rate" dataDxfId="148"/>
    <tableColumn id="18" name="Atk" dataDxfId="147"/>
    <tableColumn id="12" name="Modify" dataDxfId="146"/>
    <tableColumn id="27" name="Sum" dataDxfId="145">
      <calculatedColumnFormula>T4-100+P4</calculatedColumnFormula>
    </tableColumn>
    <tableColumn id="6" name="Range" dataDxfId="144"/>
    <tableColumn id="15" name="Target" dataDxfId="143"/>
    <tableColumn id="25" name="Mark" dataDxfId="142"/>
    <tableColumn id="22" name="Effect" dataDxfId="141"/>
    <tableColumn id="24" name="GetDescript" dataDxfId="140"/>
    <tableColumn id="17" name="UnitEffect" dataDxfId="139"/>
    <tableColumn id="28" name="AreaEffect" dataDxfId="138"/>
    <tableColumn id="26" name="JobId" dataDxfId="137"/>
    <tableColumn id="19" name="Icon" dataDxfId="136"/>
    <tableColumn id="14" name="IsSpecial" dataDxfId="135"/>
    <tableColumn id="23" name="IsNew" dataDxfId="1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33" dataDxfId="132" tableBorderDxfId="131">
  <autoFilter ref="A3:AB11"/>
  <sortState ref="A4:X138">
    <sortCondition ref="A3:A138"/>
  </sortState>
  <tableColumns count="28">
    <tableColumn id="1" name="Id" dataDxfId="130"/>
    <tableColumn id="2" name="Name" dataDxfId="129"/>
    <tableColumn id="20" name="Ename" dataDxfId="128"/>
    <tableColumn id="21" name="Remark" dataDxfId="127"/>
    <tableColumn id="3" name="Star" dataDxfId="126"/>
    <tableColumn id="4" name="Type" dataDxfId="125"/>
    <tableColumn id="5" name="Attr" dataDxfId="124"/>
    <tableColumn id="8" name="Quality" dataDxfId="12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2"/>
    <tableColumn id="9" name="Damage" dataDxfId="121"/>
    <tableColumn id="10" name="Cure" dataDxfId="120"/>
    <tableColumn id="11" name="Time" dataDxfId="119"/>
    <tableColumn id="13" name="Help" dataDxfId="118"/>
    <tableColumn id="16" name="Rate" dataDxfId="117"/>
    <tableColumn id="18" name="Atk" dataDxfId="116"/>
    <tableColumn id="12" name="Modify" dataDxfId="115"/>
    <tableColumn id="27" name="Sum" dataDxfId="114">
      <calculatedColumnFormula>T4-100+P4</calculatedColumnFormula>
    </tableColumn>
    <tableColumn id="6" name="Range" dataDxfId="113"/>
    <tableColumn id="15" name="Target" dataDxfId="112"/>
    <tableColumn id="25" name="Mark" dataDxfId="111"/>
    <tableColumn id="22" name="Effect" dataDxfId="110"/>
    <tableColumn id="24" name="GetDescript" dataDxfId="109"/>
    <tableColumn id="17" name="UnitEffect" dataDxfId="108"/>
    <tableColumn id="28" name="AreaEffect" dataDxfId="107"/>
    <tableColumn id="26" name="JobId" dataDxfId="106"/>
    <tableColumn id="19" name="Icon" dataDxfId="105"/>
    <tableColumn id="14" name="IsSpecial" dataDxfId="104"/>
    <tableColumn id="23" name="IsNew" dataDxfId="10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2" tableBorderDxfId="101">
  <autoFilter ref="A3:AB9"/>
  <sortState ref="A4:X138">
    <sortCondition ref="A3:A138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1"/>
  <sheetViews>
    <sheetView tabSelected="1" workbookViewId="0">
      <pane xSplit="2" ySplit="3" topLeftCell="C128" activePane="bottomRight" state="frozen"/>
      <selection pane="topRight" activeCell="C1" sqref="C1"/>
      <selection pane="bottomLeft" activeCell="A4" sqref="A4"/>
      <selection pane="bottomRight" activeCell="Z131" sqref="Z131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768</v>
      </c>
      <c r="P2" s="18" t="s">
        <v>332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767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475</v>
      </c>
      <c r="T3" s="2" t="s">
        <v>384</v>
      </c>
      <c r="U3" s="6" t="s">
        <v>474</v>
      </c>
      <c r="V3" s="6" t="s">
        <v>608</v>
      </c>
      <c r="W3" s="6" t="s">
        <v>481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676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790</v>
      </c>
      <c r="V4" s="7" t="s">
        <v>792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399</v>
      </c>
      <c r="V5" s="7" t="s">
        <v>548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683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753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684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716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678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483</v>
      </c>
      <c r="T8">
        <v>100</v>
      </c>
      <c r="U8" s="11" t="s">
        <v>484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502</v>
      </c>
      <c r="V9" s="7" t="s">
        <v>486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492</v>
      </c>
      <c r="V10" s="7" t="s">
        <v>485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493</v>
      </c>
      <c r="V11" s="7" t="s">
        <v>487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494</v>
      </c>
      <c r="V12" s="7" t="s">
        <v>488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495</v>
      </c>
      <c r="V13" s="7" t="s">
        <v>489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496</v>
      </c>
      <c r="V14" s="7" t="s">
        <v>490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497</v>
      </c>
      <c r="V15" s="7" t="s">
        <v>491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585</v>
      </c>
      <c r="V16" s="7" t="s">
        <v>517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478</v>
      </c>
      <c r="C17" s="1" t="s">
        <v>479</v>
      </c>
      <c r="D17" s="25" t="s">
        <v>687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480</v>
      </c>
      <c r="T17">
        <v>100</v>
      </c>
      <c r="U17" s="11" t="s">
        <v>531</v>
      </c>
      <c r="V17" s="7" t="s">
        <v>503</v>
      </c>
      <c r="W17" s="1" t="s">
        <v>482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784</v>
      </c>
      <c r="V18" s="7" t="s">
        <v>786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674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516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674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785</v>
      </c>
      <c r="V20" s="7" t="s">
        <v>787</v>
      </c>
      <c r="W20" s="1" t="s">
        <v>672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684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717</v>
      </c>
      <c r="V21" s="7" t="s">
        <v>612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647</v>
      </c>
      <c r="T22">
        <v>100</v>
      </c>
      <c r="U22" s="11" t="s">
        <v>664</v>
      </c>
      <c r="V22" s="7" t="s">
        <v>535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648</v>
      </c>
      <c r="T23">
        <v>100</v>
      </c>
      <c r="U23" s="11" t="s">
        <v>534</v>
      </c>
      <c r="V23" s="7" t="s">
        <v>532</v>
      </c>
      <c r="W23" s="1" t="s">
        <v>533</v>
      </c>
      <c r="X23" s="1" t="s">
        <v>533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687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649</v>
      </c>
      <c r="T24">
        <v>100</v>
      </c>
      <c r="U24" s="11" t="s">
        <v>536</v>
      </c>
      <c r="V24" s="7" t="s">
        <v>537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846</v>
      </c>
      <c r="V25" s="7" t="s">
        <v>847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395</v>
      </c>
      <c r="V26" s="21" t="s">
        <v>393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749</v>
      </c>
      <c r="V27" s="7" t="s">
        <v>394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684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718</v>
      </c>
      <c r="V28" s="7" t="s">
        <v>521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680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667</v>
      </c>
      <c r="V29" s="7" t="s">
        <v>518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524</v>
      </c>
      <c r="V30" s="7" t="s">
        <v>526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525</v>
      </c>
      <c r="V31" s="7" t="s">
        <v>527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715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448</v>
      </c>
      <c r="C33" s="1" t="s">
        <v>449</v>
      </c>
      <c r="D33" s="25" t="s">
        <v>507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456</v>
      </c>
      <c r="V33" s="1" t="s">
        <v>506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450</v>
      </c>
      <c r="C34" s="1" t="s">
        <v>451</v>
      </c>
      <c r="D34" s="25" t="s">
        <v>507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457</v>
      </c>
      <c r="V34" s="1" t="s">
        <v>452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719</v>
      </c>
      <c r="V35" s="7" t="s">
        <v>419</v>
      </c>
      <c r="W35" s="1" t="s">
        <v>455</v>
      </c>
      <c r="X35" s="1" t="s">
        <v>455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680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515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708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638</v>
      </c>
      <c r="T38">
        <v>100</v>
      </c>
      <c r="U38" s="11" t="s">
        <v>799</v>
      </c>
      <c r="V38" s="7" t="s">
        <v>639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636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637</v>
      </c>
      <c r="T39">
        <v>100</v>
      </c>
      <c r="U39" s="11" t="s">
        <v>634</v>
      </c>
      <c r="V39" s="1" t="s">
        <v>635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681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520</v>
      </c>
      <c r="V40" s="7" t="s">
        <v>522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682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614</v>
      </c>
      <c r="V41" s="7" t="s">
        <v>523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443</v>
      </c>
      <c r="C42" s="1" t="s">
        <v>444</v>
      </c>
      <c r="D42" s="25" t="s">
        <v>510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519</v>
      </c>
      <c r="V42" s="1" t="s">
        <v>445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440</v>
      </c>
      <c r="C43" s="1" t="s">
        <v>237</v>
      </c>
      <c r="D43" s="25" t="s">
        <v>510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458</v>
      </c>
      <c r="V43" s="1" t="s">
        <v>446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577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709</v>
      </c>
      <c r="V44" s="7" t="s">
        <v>578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720</v>
      </c>
      <c r="V45" s="7" t="s">
        <v>609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400</v>
      </c>
      <c r="V46" s="1" t="s">
        <v>549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441</v>
      </c>
      <c r="C47" s="1" t="s">
        <v>241</v>
      </c>
      <c r="D47" s="25" t="s">
        <v>509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459</v>
      </c>
      <c r="V47" s="1" t="s">
        <v>508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650</v>
      </c>
      <c r="T48">
        <v>100</v>
      </c>
      <c r="U48" s="11" t="s">
        <v>710</v>
      </c>
      <c r="V48" s="1" t="s">
        <v>651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721</v>
      </c>
      <c r="V49" s="7" t="s">
        <v>603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722</v>
      </c>
      <c r="V50" s="7" t="s">
        <v>640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685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655</v>
      </c>
      <c r="T51">
        <v>100</v>
      </c>
      <c r="U51" s="11" t="s">
        <v>715</v>
      </c>
      <c r="V51" s="1" t="s">
        <v>618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723</v>
      </c>
      <c r="V52" s="7" t="s">
        <v>615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397</v>
      </c>
      <c r="T53">
        <v>95</v>
      </c>
      <c r="U53" s="11" t="s">
        <v>724</v>
      </c>
      <c r="V53" s="7" t="s">
        <v>602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688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725</v>
      </c>
      <c r="V54" s="1" t="s">
        <v>616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628</v>
      </c>
      <c r="C55" s="1" t="s">
        <v>629</v>
      </c>
      <c r="D55" s="25" t="s">
        <v>687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633</v>
      </c>
      <c r="T55">
        <v>95</v>
      </c>
      <c r="U55" s="11" t="s">
        <v>740</v>
      </c>
      <c r="V55" s="7" t="s">
        <v>741</v>
      </c>
      <c r="W55" s="1" t="s">
        <v>632</v>
      </c>
      <c r="X55" s="1" t="s">
        <v>632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619</v>
      </c>
      <c r="T56">
        <v>100</v>
      </c>
      <c r="U56" s="11" t="s">
        <v>722</v>
      </c>
      <c r="V56" s="7" t="s">
        <v>620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726</v>
      </c>
      <c r="V57" s="7" t="s">
        <v>617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644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703</v>
      </c>
      <c r="V58" s="1" t="s">
        <v>551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401</v>
      </c>
      <c r="V59" s="1" t="s">
        <v>562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404</v>
      </c>
      <c r="T60">
        <v>100</v>
      </c>
      <c r="U60" s="11" t="s">
        <v>545</v>
      </c>
      <c r="V60" s="1" t="s">
        <v>546</v>
      </c>
      <c r="W60" s="1" t="s">
        <v>543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625</v>
      </c>
      <c r="C61" s="1" t="s">
        <v>630</v>
      </c>
      <c r="D61" s="25" t="s">
        <v>416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626</v>
      </c>
      <c r="T61">
        <v>100</v>
      </c>
      <c r="U61" s="11" t="s">
        <v>631</v>
      </c>
      <c r="V61" s="7" t="s">
        <v>627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780</v>
      </c>
      <c r="V62" s="7" t="s">
        <v>777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711</v>
      </c>
      <c r="V63" s="1" t="s">
        <v>396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680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591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674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512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398</v>
      </c>
      <c r="V66" s="7" t="s">
        <v>553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555</v>
      </c>
      <c r="V67" s="1" t="s">
        <v>554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727</v>
      </c>
      <c r="V68" s="1" t="s">
        <v>406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511</v>
      </c>
      <c r="V69" s="1" t="s">
        <v>447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684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728</v>
      </c>
      <c r="V70" s="7" t="s">
        <v>656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688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564</v>
      </c>
      <c r="V71" s="7" t="s">
        <v>565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674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778</v>
      </c>
      <c r="V72" s="7" t="s">
        <v>776</v>
      </c>
      <c r="W72" s="1" t="s">
        <v>750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674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566</v>
      </c>
      <c r="V73" s="7" t="s">
        <v>567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584</v>
      </c>
      <c r="V74" s="7" t="s">
        <v>583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674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586</v>
      </c>
      <c r="V75" s="1" t="s">
        <v>582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462</v>
      </c>
      <c r="V76" s="7" t="s">
        <v>514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692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598</v>
      </c>
      <c r="V77" s="7" t="s">
        <v>599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693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476</v>
      </c>
      <c r="V79" s="7" t="s">
        <v>570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674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529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694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477</v>
      </c>
      <c r="T81">
        <v>100</v>
      </c>
      <c r="U81" s="39" t="s">
        <v>704</v>
      </c>
      <c r="V81" s="7" t="s">
        <v>793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695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573</v>
      </c>
      <c r="V82" s="7" t="s">
        <v>571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695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652</v>
      </c>
      <c r="T83">
        <v>100</v>
      </c>
      <c r="U83" s="11" t="s">
        <v>572</v>
      </c>
      <c r="V83" s="7" t="s">
        <v>610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653</v>
      </c>
      <c r="T84">
        <v>100</v>
      </c>
      <c r="U84" s="11" t="s">
        <v>729</v>
      </c>
      <c r="V84" s="7" t="s">
        <v>611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682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779</v>
      </c>
      <c r="V85" s="7" t="s">
        <v>775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730</v>
      </c>
      <c r="V86" s="7" t="s">
        <v>576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697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595</v>
      </c>
      <c r="T87">
        <v>100</v>
      </c>
      <c r="U87" s="11" t="s">
        <v>596</v>
      </c>
      <c r="V87" s="7" t="s">
        <v>597</v>
      </c>
      <c r="W87" s="1" t="s">
        <v>454</v>
      </c>
      <c r="X87" s="1" t="s">
        <v>453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696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574</v>
      </c>
      <c r="T88">
        <v>100</v>
      </c>
      <c r="U88" s="11" t="s">
        <v>671</v>
      </c>
      <c r="V88" s="7" t="s">
        <v>575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569</v>
      </c>
      <c r="V89" s="7" t="s">
        <v>568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684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654</v>
      </c>
      <c r="T90">
        <v>100</v>
      </c>
      <c r="U90" s="11" t="s">
        <v>731</v>
      </c>
      <c r="V90" s="7" t="s">
        <v>613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722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722</v>
      </c>
      <c r="V92" s="7" t="s">
        <v>601</v>
      </c>
      <c r="W92" s="1" t="s">
        <v>473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579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686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732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641</v>
      </c>
      <c r="C95" s="1" t="s">
        <v>642</v>
      </c>
      <c r="D95" s="25" t="s">
        <v>644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643</v>
      </c>
      <c r="T95">
        <v>100</v>
      </c>
      <c r="U95" s="11" t="s">
        <v>705</v>
      </c>
      <c r="V95" s="1" t="s">
        <v>645</v>
      </c>
      <c r="W95" s="1" t="s">
        <v>646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685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733</v>
      </c>
      <c r="V96" s="7" t="s">
        <v>600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557</v>
      </c>
      <c r="V97" s="1" t="s">
        <v>556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698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706</v>
      </c>
      <c r="V98" s="7" t="s">
        <v>622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699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588</v>
      </c>
      <c r="T99">
        <v>104</v>
      </c>
      <c r="U99" s="11" t="s">
        <v>587</v>
      </c>
      <c r="V99" s="1" t="s">
        <v>589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695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592</v>
      </c>
      <c r="V100" s="7" t="s">
        <v>593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577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432</v>
      </c>
      <c r="V101" s="7" t="s">
        <v>405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734</v>
      </c>
      <c r="V102" s="7" t="s">
        <v>594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700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590</v>
      </c>
      <c r="T103">
        <v>100</v>
      </c>
      <c r="U103" s="11" t="s">
        <v>707</v>
      </c>
      <c r="V103" s="1" t="s">
        <v>794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623</v>
      </c>
      <c r="T104">
        <v>100</v>
      </c>
      <c r="U104" s="11" t="s">
        <v>621</v>
      </c>
      <c r="V104" s="1" t="s">
        <v>624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685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715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781</v>
      </c>
      <c r="V106" s="7" t="s">
        <v>782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701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659</v>
      </c>
      <c r="V107" s="7" t="s">
        <v>783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559</v>
      </c>
      <c r="V108" s="1" t="s">
        <v>558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674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833</v>
      </c>
      <c r="V109" s="7" t="s">
        <v>774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674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772</v>
      </c>
      <c r="V110" s="7" t="s">
        <v>773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674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712</v>
      </c>
      <c r="V111" s="7" t="s">
        <v>581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798</v>
      </c>
      <c r="V112" s="7" t="s">
        <v>580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579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746</v>
      </c>
      <c r="V113" s="7" t="s">
        <v>745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657</v>
      </c>
      <c r="C114" s="1" t="s">
        <v>658</v>
      </c>
      <c r="D114" s="25" t="s">
        <v>702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660</v>
      </c>
      <c r="T114">
        <v>100</v>
      </c>
      <c r="U114" s="11" t="s">
        <v>661</v>
      </c>
      <c r="V114" s="7" t="s">
        <v>662</v>
      </c>
      <c r="W114" s="1" t="s">
        <v>663</v>
      </c>
      <c r="X114" s="1" t="s">
        <v>663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665</v>
      </c>
      <c r="C115" s="1" t="s">
        <v>666</v>
      </c>
      <c r="D115" s="25" t="s">
        <v>670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668</v>
      </c>
      <c r="T115">
        <v>100</v>
      </c>
      <c r="U115" s="11" t="s">
        <v>714</v>
      </c>
      <c r="V115" s="7" t="s">
        <v>669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742</v>
      </c>
      <c r="C116" s="1" t="s">
        <v>743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744</v>
      </c>
      <c r="T116">
        <v>100</v>
      </c>
      <c r="U116" s="11" t="s">
        <v>809</v>
      </c>
      <c r="V116" s="7" t="s">
        <v>748</v>
      </c>
      <c r="W116" s="1" t="s">
        <v>747</v>
      </c>
      <c r="X116" s="1" t="s">
        <v>747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752</v>
      </c>
      <c r="C117" s="1" t="s">
        <v>751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744</v>
      </c>
      <c r="T117">
        <v>101</v>
      </c>
      <c r="U117" s="11" t="s">
        <v>763</v>
      </c>
      <c r="V117" s="7" t="s">
        <v>754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755</v>
      </c>
      <c r="C118" s="1" t="s">
        <v>756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757</v>
      </c>
      <c r="T118">
        <v>100</v>
      </c>
      <c r="U118" s="11" t="s">
        <v>758</v>
      </c>
      <c r="V118" s="7" t="s">
        <v>760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761</v>
      </c>
      <c r="C119" s="1" t="s">
        <v>762</v>
      </c>
      <c r="D119" s="25" t="s">
        <v>759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764</v>
      </c>
      <c r="V119" s="7" t="s">
        <v>828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765</v>
      </c>
      <c r="C120" s="1" t="s">
        <v>766</v>
      </c>
      <c r="D120" s="25" t="s">
        <v>759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771</v>
      </c>
      <c r="T120">
        <v>100</v>
      </c>
      <c r="U120" s="11" t="s">
        <v>824</v>
      </c>
      <c r="V120" s="7" t="s">
        <v>826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789</v>
      </c>
      <c r="C121" s="1" t="s">
        <v>788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797</v>
      </c>
      <c r="T121">
        <v>100</v>
      </c>
      <c r="U121" s="11" t="s">
        <v>791</v>
      </c>
      <c r="V121" s="7" t="s">
        <v>795</v>
      </c>
      <c r="W121" s="1" t="s">
        <v>796</v>
      </c>
      <c r="X121" s="1" t="s">
        <v>796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800</v>
      </c>
      <c r="C122" s="1" t="s">
        <v>801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805</v>
      </c>
      <c r="T122">
        <v>105</v>
      </c>
      <c r="U122" s="11" t="s">
        <v>802</v>
      </c>
      <c r="V122" s="7" t="s">
        <v>803</v>
      </c>
      <c r="W122" s="1" t="s">
        <v>804</v>
      </c>
      <c r="X122" s="1" t="s">
        <v>804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807</v>
      </c>
      <c r="C123" s="15" t="s">
        <v>811</v>
      </c>
      <c r="D123" s="25" t="s">
        <v>806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810</v>
      </c>
      <c r="V123" s="7" t="s">
        <v>808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812</v>
      </c>
      <c r="C124" s="15" t="s">
        <v>813</v>
      </c>
      <c r="D124" s="25" t="s">
        <v>814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815</v>
      </c>
      <c r="T124">
        <v>100</v>
      </c>
      <c r="U124" s="11" t="s">
        <v>825</v>
      </c>
      <c r="V124" s="1" t="s">
        <v>816</v>
      </c>
      <c r="W124" s="15" t="s">
        <v>817</v>
      </c>
      <c r="X124" s="15" t="s">
        <v>817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818</v>
      </c>
      <c r="C125" s="15" t="s">
        <v>819</v>
      </c>
      <c r="D125" s="25" t="s">
        <v>692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820</v>
      </c>
      <c r="T125">
        <v>101</v>
      </c>
      <c r="U125" s="11" t="s">
        <v>821</v>
      </c>
      <c r="V125" s="1" t="s">
        <v>834</v>
      </c>
      <c r="W125" s="15" t="s">
        <v>817</v>
      </c>
      <c r="X125" s="15" t="s">
        <v>817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823</v>
      </c>
      <c r="C126" s="15" t="s">
        <v>822</v>
      </c>
      <c r="D126" s="25" t="s">
        <v>674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827</v>
      </c>
      <c r="T126">
        <v>100</v>
      </c>
      <c r="U126" s="11" t="s">
        <v>840</v>
      </c>
      <c r="V126" s="1" t="s">
        <v>829</v>
      </c>
      <c r="W126" s="15" t="s">
        <v>817</v>
      </c>
      <c r="X126" s="15" t="s">
        <v>817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830</v>
      </c>
      <c r="C127" s="15" t="s">
        <v>831</v>
      </c>
      <c r="D127" s="25" t="s">
        <v>832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757</v>
      </c>
      <c r="T127">
        <v>101</v>
      </c>
      <c r="U127" s="11" t="s">
        <v>836</v>
      </c>
      <c r="V127" s="1" t="s">
        <v>835</v>
      </c>
      <c r="W127" s="15" t="s">
        <v>817</v>
      </c>
      <c r="X127" s="15" t="s">
        <v>817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837</v>
      </c>
      <c r="C128" s="15" t="s">
        <v>838</v>
      </c>
      <c r="D128" s="25" t="s">
        <v>839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841</v>
      </c>
      <c r="T128">
        <v>100</v>
      </c>
      <c r="U128" s="11" t="s">
        <v>844</v>
      </c>
      <c r="V128" s="1" t="s">
        <v>842</v>
      </c>
      <c r="W128" s="15" t="s">
        <v>843</v>
      </c>
      <c r="X128" s="15" t="s">
        <v>843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851</v>
      </c>
      <c r="C129" s="15" t="s">
        <v>850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845</v>
      </c>
      <c r="T129">
        <v>100</v>
      </c>
      <c r="U129" s="11" t="s">
        <v>848</v>
      </c>
      <c r="V129" s="1" t="s">
        <v>849</v>
      </c>
      <c r="W129" s="1" t="s">
        <v>796</v>
      </c>
      <c r="X129" s="1" t="s">
        <v>796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852</v>
      </c>
      <c r="C130" s="15" t="s">
        <v>853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854</v>
      </c>
      <c r="T130">
        <v>103</v>
      </c>
      <c r="U130" s="11" t="s">
        <v>825</v>
      </c>
      <c r="V130" s="1" t="s">
        <v>855</v>
      </c>
      <c r="W130" s="1" t="s">
        <v>796</v>
      </c>
      <c r="X130" s="1" t="s">
        <v>796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860</v>
      </c>
      <c r="C131" s="15" t="s">
        <v>859</v>
      </c>
      <c r="D131" s="25" t="s">
        <v>858</v>
      </c>
      <c r="E131" s="15">
        <v>4</v>
      </c>
      <c r="F131" s="15">
        <v>201</v>
      </c>
      <c r="G131" s="15">
        <v>5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2</v>
      </c>
      <c r="I131" s="15">
        <v>4</v>
      </c>
      <c r="J131" s="15">
        <v>60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43">
        <f t="shared" ref="Q131" si="41">T131-100+P131</f>
        <v>4</v>
      </c>
      <c r="R131" s="15">
        <v>16</v>
      </c>
      <c r="S131" s="7" t="s">
        <v>857</v>
      </c>
      <c r="T131">
        <v>104</v>
      </c>
      <c r="U131" s="11" t="s">
        <v>825</v>
      </c>
      <c r="V131" s="1" t="s">
        <v>856</v>
      </c>
      <c r="W131" s="1" t="s">
        <v>796</v>
      </c>
      <c r="X131" s="1" t="s">
        <v>796</v>
      </c>
      <c r="Y131" s="1">
        <v>11000001</v>
      </c>
      <c r="Z131" s="15">
        <v>128</v>
      </c>
      <c r="AA131" s="27">
        <v>0</v>
      </c>
      <c r="AB131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72" priority="65" operator="notEqual">
      <formula>$E4</formula>
    </cfRule>
  </conditionalFormatting>
  <conditionalFormatting sqref="J17:N35 J4:N15 J38:N68 P38:Q68 P5:Q15 P17:Q35 P4 P70:Q122 J70:N122">
    <cfRule type="cellIs" dxfId="71" priority="64" operator="equal">
      <formula>0</formula>
    </cfRule>
  </conditionalFormatting>
  <conditionalFormatting sqref="I69">
    <cfRule type="cellIs" dxfId="70" priority="29" operator="notEqual">
      <formula>$E69</formula>
    </cfRule>
  </conditionalFormatting>
  <conditionalFormatting sqref="J69:N69 P69:Q69">
    <cfRule type="cellIs" dxfId="69" priority="28" operator="equal">
      <formula>0</formula>
    </cfRule>
  </conditionalFormatting>
  <conditionalFormatting sqref="I36">
    <cfRule type="cellIs" dxfId="68" priority="27" operator="notEqual">
      <formula>$E36</formula>
    </cfRule>
  </conditionalFormatting>
  <conditionalFormatting sqref="J36:N36 P36:Q36">
    <cfRule type="cellIs" dxfId="67" priority="26" operator="equal">
      <formula>0</formula>
    </cfRule>
  </conditionalFormatting>
  <conditionalFormatting sqref="I37">
    <cfRule type="cellIs" dxfId="66" priority="25" operator="notEqual">
      <formula>$E37</formula>
    </cfRule>
  </conditionalFormatting>
  <conditionalFormatting sqref="J37:N37 P37:Q37">
    <cfRule type="cellIs" dxfId="65" priority="24" operator="equal">
      <formula>0</formula>
    </cfRule>
  </conditionalFormatting>
  <conditionalFormatting sqref="H4:H15 H17:H122">
    <cfRule type="cellIs" dxfId="64" priority="20" operator="equal">
      <formula>1</formula>
    </cfRule>
    <cfRule type="cellIs" dxfId="63" priority="21" operator="equal">
      <formula>2</formula>
    </cfRule>
    <cfRule type="cellIs" dxfId="62" priority="22" operator="equal">
      <formula>3</formula>
    </cfRule>
    <cfRule type="cellIs" dxfId="61" priority="23" operator="greaterThanOrEqual">
      <formula>4</formula>
    </cfRule>
  </conditionalFormatting>
  <conditionalFormatting sqref="I16">
    <cfRule type="cellIs" dxfId="60" priority="17" operator="notEqual">
      <formula>$E16</formula>
    </cfRule>
  </conditionalFormatting>
  <conditionalFormatting sqref="J16:N16 P16:Q16">
    <cfRule type="cellIs" dxfId="59" priority="16" operator="equal">
      <formula>0</formula>
    </cfRule>
  </conditionalFormatting>
  <conditionalFormatting sqref="H16">
    <cfRule type="cellIs" dxfId="58" priority="12" operator="equal">
      <formula>1</formula>
    </cfRule>
    <cfRule type="cellIs" dxfId="57" priority="13" operator="equal">
      <formula>2</formula>
    </cfRule>
    <cfRule type="cellIs" dxfId="56" priority="14" operator="equal">
      <formula>3</formula>
    </cfRule>
    <cfRule type="cellIs" dxfId="55" priority="15" operator="greaterThanOrEqual">
      <formula>4</formula>
    </cfRule>
  </conditionalFormatting>
  <conditionalFormatting sqref="D1:D122 D132:D1048576">
    <cfRule type="containsText" dxfId="54" priority="11" operator="containsText" text="未完成">
      <formula>NOT(ISERROR(SEARCH("未完成",D1)))</formula>
    </cfRule>
  </conditionalFormatting>
  <conditionalFormatting sqref="O4:O131">
    <cfRule type="cellIs" dxfId="53" priority="10" operator="equal">
      <formula>0</formula>
    </cfRule>
  </conditionalFormatting>
  <conditionalFormatting sqref="I123:I131">
    <cfRule type="cellIs" dxfId="52" priority="9" operator="notEqual">
      <formula>$E123</formula>
    </cfRule>
  </conditionalFormatting>
  <conditionalFormatting sqref="J123:N131 P123:Q131">
    <cfRule type="cellIs" dxfId="51" priority="8" operator="equal">
      <formula>0</formula>
    </cfRule>
  </conditionalFormatting>
  <conditionalFormatting sqref="H123:H131">
    <cfRule type="cellIs" dxfId="50" priority="4" operator="equal">
      <formula>1</formula>
    </cfRule>
    <cfRule type="cellIs" dxfId="49" priority="5" operator="equal">
      <formula>2</formula>
    </cfRule>
    <cfRule type="cellIs" dxfId="48" priority="6" operator="equal">
      <formula>3</formula>
    </cfRule>
    <cfRule type="cellIs" dxfId="47" priority="7" operator="greaterThanOrEqual">
      <formula>4</formula>
    </cfRule>
  </conditionalFormatting>
  <conditionalFormatting sqref="O123:O131">
    <cfRule type="cellIs" dxfId="46" priority="2" operator="equal">
      <formula>0</formula>
    </cfRule>
  </conditionalFormatting>
  <conditionalFormatting sqref="D123:D131">
    <cfRule type="containsText" dxfId="45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540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736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735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398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713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539</v>
      </c>
      <c r="T10" s="1">
        <v>-1</v>
      </c>
      <c r="U10" s="11" t="s">
        <v>542</v>
      </c>
      <c r="V10" s="7" t="s">
        <v>541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606</v>
      </c>
      <c r="T11" s="1">
        <v>-1</v>
      </c>
      <c r="U11" s="11" t="s">
        <v>607</v>
      </c>
      <c r="V11" s="7" t="s">
        <v>605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44" priority="40" operator="equal">
      <formula>0</formula>
    </cfRule>
  </conditionalFormatting>
  <conditionalFormatting sqref="P4:Q8">
    <cfRule type="cellIs" dxfId="43" priority="36" operator="equal">
      <formula>0</formula>
    </cfRule>
  </conditionalFormatting>
  <conditionalFormatting sqref="J4:Q4 O4:O11">
    <cfRule type="cellIs" dxfId="42" priority="35" operator="equal">
      <formula>0</formula>
    </cfRule>
  </conditionalFormatting>
  <conditionalFormatting sqref="I4">
    <cfRule type="cellIs" dxfId="41" priority="34" operator="notEqual">
      <formula>$E4</formula>
    </cfRule>
  </conditionalFormatting>
  <conditionalFormatting sqref="J4:Q4 O4:O11">
    <cfRule type="cellIs" dxfId="40" priority="33" operator="equal">
      <formula>0</formula>
    </cfRule>
  </conditionalFormatting>
  <conditionalFormatting sqref="I5">
    <cfRule type="cellIs" dxfId="39" priority="32" operator="notEqual">
      <formula>$E5</formula>
    </cfRule>
  </conditionalFormatting>
  <conditionalFormatting sqref="J5:Q5">
    <cfRule type="cellIs" dxfId="38" priority="31" operator="equal">
      <formula>0</formula>
    </cfRule>
  </conditionalFormatting>
  <conditionalFormatting sqref="I6">
    <cfRule type="cellIs" dxfId="37" priority="30" operator="notEqual">
      <formula>$E6</formula>
    </cfRule>
  </conditionalFormatting>
  <conditionalFormatting sqref="J6:Q6">
    <cfRule type="cellIs" dxfId="36" priority="29" operator="equal">
      <formula>0</formula>
    </cfRule>
  </conditionalFormatting>
  <conditionalFormatting sqref="I7">
    <cfRule type="cellIs" dxfId="35" priority="28" operator="notEqual">
      <formula>$E7</formula>
    </cfRule>
  </conditionalFormatting>
  <conditionalFormatting sqref="J7:Q7">
    <cfRule type="cellIs" dxfId="34" priority="27" operator="equal">
      <formula>0</formula>
    </cfRule>
  </conditionalFormatting>
  <conditionalFormatting sqref="I8">
    <cfRule type="cellIs" dxfId="33" priority="26" operator="notEqual">
      <formula>$E8</formula>
    </cfRule>
  </conditionalFormatting>
  <conditionalFormatting sqref="J8:Q8">
    <cfRule type="cellIs" dxfId="32" priority="25" operator="equal">
      <formula>0</formula>
    </cfRule>
  </conditionalFormatting>
  <conditionalFormatting sqref="I9:I11">
    <cfRule type="cellIs" dxfId="31" priority="24" operator="notEqual">
      <formula>$E9</formula>
    </cfRule>
  </conditionalFormatting>
  <conditionalFormatting sqref="J9:Q11">
    <cfRule type="cellIs" dxfId="30" priority="23" operator="equal">
      <formula>0</formula>
    </cfRule>
  </conditionalFormatting>
  <conditionalFormatting sqref="H5:H11">
    <cfRule type="cellIs" dxfId="29" priority="6" operator="equal">
      <formula>1</formula>
    </cfRule>
    <cfRule type="cellIs" dxfId="28" priority="7" operator="equal">
      <formula>2</formula>
    </cfRule>
    <cfRule type="cellIs" dxfId="27" priority="8" operator="equal">
      <formula>3</formula>
    </cfRule>
    <cfRule type="cellIs" dxfId="26" priority="9" operator="greaterThanOrEqual">
      <formula>4</formula>
    </cfRule>
  </conditionalFormatting>
  <conditionalFormatting sqref="H4"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greaterThanOrEqual">
      <formula>4</formula>
    </cfRule>
  </conditionalFormatting>
  <conditionalFormatting sqref="L10:L11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320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428</v>
      </c>
      <c r="C4" s="15" t="s">
        <v>429</v>
      </c>
      <c r="D4" s="25" t="s">
        <v>417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737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421</v>
      </c>
      <c r="C5" s="1" t="s">
        <v>422</v>
      </c>
      <c r="D5" s="25" t="s">
        <v>420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738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430</v>
      </c>
      <c r="C6" s="1" t="s">
        <v>431</v>
      </c>
      <c r="D6" s="25" t="s">
        <v>407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464</v>
      </c>
      <c r="V6" s="31" t="s">
        <v>425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424</v>
      </c>
      <c r="C7" s="1" t="s">
        <v>423</v>
      </c>
      <c r="D7" s="25" t="s">
        <v>427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426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433</v>
      </c>
      <c r="C8" s="1" t="s">
        <v>435</v>
      </c>
      <c r="D8" s="25" t="s">
        <v>436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739</v>
      </c>
      <c r="V8" s="7" t="s">
        <v>390</v>
      </c>
      <c r="W8" s="1" t="s">
        <v>434</v>
      </c>
      <c r="X8" s="1" t="s">
        <v>434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437</v>
      </c>
      <c r="C9" s="1" t="s">
        <v>438</v>
      </c>
      <c r="D9" s="25" t="s">
        <v>439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20" priority="12" operator="notEqual">
      <formula>$E4</formula>
    </cfRule>
  </conditionalFormatting>
  <conditionalFormatting sqref="J4:Q7 O4:O9">
    <cfRule type="cellIs" dxfId="19" priority="11" operator="equal">
      <formula>0</formula>
    </cfRule>
  </conditionalFormatting>
  <conditionalFormatting sqref="J9:Q9">
    <cfRule type="cellIs" dxfId="18" priority="9" operator="equal">
      <formula>0</formula>
    </cfRule>
  </conditionalFormatting>
  <conditionalFormatting sqref="J8:Q8">
    <cfRule type="cellIs" dxfId="17" priority="10" operator="equal">
      <formula>0</formula>
    </cfRule>
  </conditionalFormatting>
  <conditionalFormatting sqref="H5:H9">
    <cfRule type="cellIs" dxfId="16" priority="5" operator="equal">
      <formula>1</formula>
    </cfRule>
    <cfRule type="cellIs" dxfId="15" priority="6" operator="equal">
      <formula>2</formula>
    </cfRule>
    <cfRule type="cellIs" dxfId="14" priority="7" operator="equal">
      <formula>3</formula>
    </cfRule>
    <cfRule type="cellIs" dxfId="13" priority="8" operator="greaterThanOrEqual">
      <formula>4</formula>
    </cfRule>
  </conditionalFormatting>
  <conditionalFormatting sqref="H4">
    <cfRule type="cellIs" dxfId="12" priority="1" operator="equal">
      <formula>1</formula>
    </cfRule>
    <cfRule type="cellIs" dxfId="11" priority="2" operator="equal">
      <formula>2</formula>
    </cfRule>
    <cfRule type="cellIs" dxfId="10" priority="3" operator="equal">
      <formula>3</formula>
    </cfRule>
    <cfRule type="cellIs" dxfId="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391</v>
      </c>
      <c r="B10" t="s">
        <v>392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409</v>
      </c>
    </row>
    <row r="2" spans="1:2">
      <c r="A2" t="s">
        <v>408</v>
      </c>
      <c r="B2">
        <f>COUNTIF(标准!D:D,"*单伤*")</f>
        <v>0</v>
      </c>
    </row>
    <row r="3" spans="1:2">
      <c r="A3" t="s">
        <v>410</v>
      </c>
      <c r="B3">
        <f>COUNTIF(标准!D:D,"*群伤*")</f>
        <v>0</v>
      </c>
    </row>
    <row r="4" spans="1:2">
      <c r="A4" t="s">
        <v>411</v>
      </c>
      <c r="B4">
        <f>COUNTIF(标准!D:D,"*单治*")</f>
        <v>0</v>
      </c>
    </row>
    <row r="5" spans="1:2">
      <c r="A5" t="s">
        <v>418</v>
      </c>
      <c r="B5">
        <f>COUNTIF(标准!D:D,"*群治*")</f>
        <v>0</v>
      </c>
    </row>
    <row r="6" spans="1:2">
      <c r="A6" t="s">
        <v>412</v>
      </c>
      <c r="B6">
        <f>COUNTIF(标准!D:D,"*正状*")</f>
        <v>0</v>
      </c>
    </row>
    <row r="7" spans="1:2">
      <c r="A7" t="s">
        <v>413</v>
      </c>
      <c r="B7">
        <f>COUNTIF(标准!D:D,"*负状*")</f>
        <v>0</v>
      </c>
    </row>
    <row r="8" spans="1:2">
      <c r="A8" t="s">
        <v>414</v>
      </c>
      <c r="B8">
        <f>COUNTIF(标准!D:D,"*手牌*")</f>
        <v>17</v>
      </c>
    </row>
    <row r="9" spans="1:2">
      <c r="A9" t="s">
        <v>442</v>
      </c>
      <c r="B9">
        <f>COUNTIF(标准!D:D,"*陷阱*")</f>
        <v>6</v>
      </c>
    </row>
    <row r="10" spans="1:2">
      <c r="A10" t="s">
        <v>415</v>
      </c>
      <c r="B10">
        <f>COUNTIF(标准!D:D,"*地形*")</f>
        <v>7</v>
      </c>
    </row>
    <row r="11" spans="1:2">
      <c r="A11" t="s">
        <v>416</v>
      </c>
      <c r="B11">
        <f>COUNTIF(标准!D:D,"*属性*")</f>
        <v>12</v>
      </c>
    </row>
    <row r="12" spans="1:2">
      <c r="A12" t="s">
        <v>528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2016-12-04T01:14:45Z</dcterms:modified>
</cp:coreProperties>
</file>