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137" i="1" l="1"/>
  <c r="Q137" i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<sst xmlns="http://schemas.openxmlformats.org/spreadsheetml/2006/main" count="1335" uniqueCount="904">
  <si>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</si>
  <si>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</si>
  <si>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</si>
  <si>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</si>
  <si>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</si>
  <si>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</si>
  <si>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</si>
  <si>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</si>
  <si>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</si>
  <si>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</si>
  <si>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</si>
  <si>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</si>
  <si>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</si>
  <si>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</si>
  <si>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</si>
  <si>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</si>
  <si>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</si>
  <si>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</si>
  <si>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</si>
  <si>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</si>
  <si>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</si>
  <si>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</si>
  <si>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</si>
  <si>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</si>
  <si>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</si>
  <si>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</si>
  <si>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</si>
  <si>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</si>
  <si>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</si>
  <si>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</si>
  <si>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</si>
  <si>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</si>
  <si>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</si>
  <si>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</si>
  <si>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</si>
  <si>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</si>
  <si>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</si>
  <si>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</si>
  <si>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</si>
  <si>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</si>
  <si>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</si>
  <si>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</si>
  <si>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</si>
  <si>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</si>
  <si>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</si>
  <si>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</si>
  <si>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</si>
  <si>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</si>
  <si>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</si>
  <si>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</si>
  <si>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</si>
  <si>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</si>
  <si>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</si>
  <si>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</si>
  <si>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</si>
  <si>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</si>
  <si>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</si>
  <si>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</si>
  <si>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</si>
  <si>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</si>
  <si>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</si>
  <si>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</si>
  <si>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</si>
  <si>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</si>
  <si>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</si>
  <si>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</si>
  <si>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</si>
  <si>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</si>
  <si>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</si>
  <si>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</si>
  <si>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</si>
  <si>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</si>
  <si>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</si>
  <si>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</si>
  <si>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</si>
  <si>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</si>
  <si>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</si>
  <si>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</si>
  <si>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</si>
  <si>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</si>
  <si>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</si>
  <si>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</si>
  <si>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</si>
  <si>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</si>
  <si>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</si>
  <si>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</si>
  <si>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</si>
  <si>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</si>
  <si>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</si>
  <si>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</si>
  <si>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</si>
  <si>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</si>
  <si>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</si>
  <si>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</si>
  <si>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</si>
  <si>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</si>
  <si>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</si>
  <si>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</si>
  <si>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</si>
  <si>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</si>
  <si>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</si>
  <si>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</si>
  <si>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</si>
  <si>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</si>
  <si>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</si>
  <si>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</si>
  <si>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</si>
  <si>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</si>
  <si>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</si>
  <si>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</si>
  <si>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</si>
  <si>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</si>
  <si>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</si>
  <si>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</si>
  <si>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</si>
  <si>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</si>
  <si>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</si>
  <si>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</si>
  <si>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</si>
  <si>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</si>
  <si>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</si>
  <si>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</si>
  <si>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</si>
  <si>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</si>
  <si>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</si>
  <si>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</si>
  <si>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</si>
  <si>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</si>
  <si>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</si>
  <si>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</si>
  <si>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</si>
  <si>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</si>
  <si>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</si>
  <si>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</si>
  <si>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</si>
  <si>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</si>
  <si>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</si>
  <si>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</si>
  <si>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</si>
  <si>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</si>
  <si>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</si>
  <si>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</si>
  <si>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</si>
  <si>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</si>
  <si>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</si>
  <si>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</si>
  <si>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</si>
  <si>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</si>
  <si>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</si>
  <si>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</si>
  <si>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</si>
  <si>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</si>
  <si>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</si>
  <si>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</si>
  <si>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</si>
  <si>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</si>
  <si>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</si>
  <si>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</si>
  <si>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</si>
  <si>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</si>
  <si>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</si>
  <si>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</si>
  <si>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</si>
  <si>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</si>
  <si>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</si>
  <si>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</si>
  <si>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</si>
  <si>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</si>
  <si>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</si>
  <si>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</si>
  <si>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</si>
  <si>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</si>
  <si>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</si>
  <si>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</si>
  <si>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</si>
  <si>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</si>
  <si>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</si>
  <si>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</si>
  <si>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</si>
  <si>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</si>
  <si>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</si>
  <si>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</si>
  <si>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</si>
  <si>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</si>
  <si>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</si>
  <si>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</si>
  <si>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</si>
  <si>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</si>
  <si>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</si>
  <si>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</si>
  <si>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</si>
  <si>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</si>
  <si>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</si>
  <si>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</si>
  <si>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</si>
  <si>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</si>
  <si>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</si>
  <si>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</si>
  <si>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</si>
  <si>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</si>
  <si>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</si>
  <si>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</si>
  <si>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</si>
  <si>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</si>
  <si>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</si>
  <si>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</si>
  <si>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</si>
  <si>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</si>
  <si>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</si>
  <si>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</si>
  <si>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</si>
  <si>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</si>
  <si>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</si>
  <si>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</si>
  <si>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</si>
  <si>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</si>
  <si>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</si>
  <si>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</si>
  <si>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</si>
  <si>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</si>
  <si>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</si>
  <si>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</si>
  <si>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</si>
  <si>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</si>
  <si>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</si>
  <si>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</si>
  <si>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</si>
  <si>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</si>
  <si>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</si>
  <si>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</si>
  <si>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</si>
  <si>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</si>
  <si>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</si>
  <si>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</si>
  <si>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</si>
  <si>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</si>
  <si>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</si>
  <si>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</si>
  <si>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</si>
  <si>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</si>
  <si>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</si>
  <si>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</si>
  <si>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</si>
  <si>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</si>
  <si>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</si>
  <si>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</si>
  <si>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</si>
  <si>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</si>
  <si>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</si>
  <si>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</si>
  <si>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</si>
  <si>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</si>
  <si>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</si>
  <si>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</si>
  <si>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</si>
  <si>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</si>
  <si>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</si>
  <si>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</si>
  <si>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</si>
  <si>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</si>
  <si>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</si>
  <si>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</si>
  <si>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</si>
  <si>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</si>
  <si>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</si>
  <si>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</si>
  <si>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</si>
  <si>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</si>
  <si>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</si>
  <si>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</si>
  <si>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</si>
  <si>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</si>
  <si>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</si>
  <si>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</si>
  <si>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</si>
  <si>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</si>
  <si>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</si>
  <si>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</si>
  <si>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</si>
  <si>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</si>
  <si>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</si>
  <si>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</si>
  <si>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</si>
  <si>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</si>
  <si>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</si>
  <si>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</si>
  <si>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</si>
  <si>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</si>
  <si>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</si>
  <si>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</si>
  <si>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</si>
  <si>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</si>
  <si>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</si>
  <si>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</si>
  <si>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</si>
  <si>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</si>
  <si>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</si>
  <si>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</si>
  <si>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</si>
  <si>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</si>
  <si>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</si>
  <si>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</si>
  <si>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</si>
  <si>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</si>
  <si>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</si>
  <si>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</si>
  <si>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</si>
  <si>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</si>
  <si>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</si>
  <si>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</si>
  <si>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</si>
  <si>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</si>
  <si>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</si>
  <si>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</si>
  <si>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</si>
  <si>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</si>
  <si>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</si>
  <si>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</si>
  <si>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</si>
  <si>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</si>
  <si>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</si>
  <si>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</si>
  <si>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</si>
  <si>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</si>
  <si>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</si>
  <si>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</si>
  <si>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</si>
  <si>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</si>
  <si>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</si>
  <si>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</si>
  <si>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</si>
  <si>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</si>
  <si>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</si>
  <si>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</si>
  <si>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</si>
  <si>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</si>
  <si>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</si>
  <si>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</si>
  <si>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</si>
  <si>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</si>
  <si>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</si>
  <si>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</si>
  <si>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</si>
  <si>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</si>
  <si>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</si>
  <si>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</si>
  <si>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</si>
  <si>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</si>
  <si>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</si>
  <si>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</si>
  <si>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</si>
  <si>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</si>
  <si>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</si>
  <si>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</si>
  <si>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</si>
  <si>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</si>
  <si>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</si>
  <si>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</si>
  <si>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</si>
  <si>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</si>
  <si>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</si>
  <si>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</si>
  <si>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</si>
  <si>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</si>
  <si>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</si>
  <si>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</si>
  <si>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</si>
  <si>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</si>
  <si>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</si>
  <si>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</si>
  <si>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</si>
  <si>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</si>
  <si>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</si>
  <si>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</si>
  <si>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</si>
  <si>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</si>
  <si>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</si>
  <si>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</si>
  <si>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</si>
  <si>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</si>
  <si>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</si>
  <si>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</si>
  <si>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</si>
  <si>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</si>
  <si>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</si>
  <si>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</si>
  <si>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</si>
  <si>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</si>
  <si>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</si>
  <si>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</si>
  <si>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</si>
  <si>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</si>
  <si>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</si>
  <si>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</si>
  <si>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</si>
  <si>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</si>
  <si>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</si>
  <si>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</si>
  <si>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</si>
  <si>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</si>
  <si>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</si>
  <si>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</si>
  <si>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</si>
  <si>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</si>
  <si>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</si>
  <si>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</si>
  <si>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</si>
  <si>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</si>
  <si>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</si>
  <si>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</si>
  <si>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</si>
  <si>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</si>
  <si>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</si>
  <si>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</si>
  <si>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</si>
  <si>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</si>
  <si>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</si>
  <si>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</si>
  <si>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</si>
  <si>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</si>
  <si>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</si>
  <si>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</si>
  <si>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</si>
  <si>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</si>
  <si>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</si>
  <si>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</si>
  <si>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</si>
  <si>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</si>
  <si>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</si>
  <si>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</si>
  <si>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</si>
  <si>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</si>
  <si>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</si>
  <si>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</si>
  <si>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</si>
  <si>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</si>
  <si>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</si>
  <si>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</si>
  <si>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</si>
  <si>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</si>
  <si>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</si>
  <si>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</si>
  <si>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</si>
  <si>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</si>
  <si>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</si>
  <si>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</si>
  <si>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</si>
  <si>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</si>
  <si>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</si>
  <si>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</si>
  <si>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</si>
  <si>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</si>
  <si>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</si>
  <si>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</si>
  <si>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</si>
  <si>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</si>
  <si>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</si>
  <si>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</si>
  <si>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</si>
  <si>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</si>
  <si>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</si>
  <si>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</si>
  <si>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</si>
  <si>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</si>
  <si>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</si>
  <si>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</si>
  <si>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</si>
  <si>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</si>
  <si>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</si>
  <si>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</si>
  <si>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</si>
  <si>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</si>
  <si>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</si>
  <si>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</si>
  <si>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</si>
  <si>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</si>
  <si>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</si>
  <si>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</si>
  <si>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</si>
  <si>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</si>
  <si>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</si>
  <si>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</si>
  <si>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</si>
  <si>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</si>
  <si>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</si>
  <si>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</si>
  <si>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</si>
  <si>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</si>
  <si>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</si>
  <si>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</si>
  <si>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</si>
  <si>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</si>
  <si>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</si>
  <si>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</si>
  <si>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</si>
  <si>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</si>
  <si>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</si>
  <si>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</si>
  <si>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</si>
  <si>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</si>
  <si>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</si>
  <si>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</si>
  <si>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</si>
  <si>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</si>
  <si>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</si>
  <si>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</si>
  <si>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</si>
  <si>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</si>
  <si>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</si>
  <si>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</si>
  <si>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</si>
  <si>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</si>
  <si>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</si>
  <si>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</si>
  <si>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</si>
  <si>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</si>
  <si>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</si>
  <si>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</si>
  <si>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</si>
  <si>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</si>
  <si>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</si>
  <si>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</si>
  <si>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</si>
  <si>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</si>
  <si>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</si>
  <si>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</si>
  <si>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</si>
  <si>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</si>
  <si>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</si>
  <si>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</si>
  <si>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</si>
  <si>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</si>
  <si>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</si>
  <si>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</si>
  <si>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</si>
  <si>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</si>
  <si>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</si>
  <si>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</si>
  <si>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</si>
  <si>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</si>
  <si>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</si>
  <si>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</si>
  <si>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</si>
  <si>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</si>
  <si>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</si>
  <si>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</si>
  <si>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</si>
  <si>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</si>
  <si>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</si>
  <si>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</si>
  <si>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</si>
  <si>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</si>
  <si>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</si>
  <si>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</si>
  <si>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</si>
  <si>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</si>
  <si>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</si>
  <si>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</si>
  <si>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</si>
  <si>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</si>
  <si>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</si>
  <si>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</si>
  <si>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</si>
  <si>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</si>
  <si>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</si>
  <si>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</si>
  <si>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</si>
  <si>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</si>
  <si>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</si>
  <si>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</si>
  <si>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</si>
  <si>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</si>
  <si>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</si>
  <si>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</si>
  <si>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</si>
  <si>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</si>
  <si>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</si>
  <si>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</si>
  <si>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</si>
  <si>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</si>
  <si>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</si>
  <si>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</si>
  <si>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</si>
  <si>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</si>
  <si>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</si>
  <si>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</si>
  <si>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</si>
  <si>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</si>
  <si>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</si>
  <si>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</si>
  <si>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</si>
  <si>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</si>
  <si>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</si>
  <si>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</si>
  <si>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</si>
  <si>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</si>
  <si>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</si>
  <si>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</si>
  <si>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</si>
  <si>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</si>
  <si>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</si>
  <si>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</si>
  <si>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</si>
  <si>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</si>
  <si>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</si>
  <si>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</si>
  <si>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</si>
  <si>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</si>
  <si>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</si>
  <si>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</si>
  <si>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</si>
  <si>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</si>
  <si>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</si>
  <si>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</si>
  <si>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</si>
  <si>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</si>
  <si>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</si>
  <si>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</si>
  <si>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</si>
  <si>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</si>
  <si>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</si>
  <si>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</si>
  <si>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</si>
  <si>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</si>
  <si>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</si>
  <si>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</si>
  <si>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</si>
  <si>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</si>
  <si>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</si>
  <si>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</si>
  <si>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</si>
  <si>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</si>
  <si>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</si>
  <si>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</si>
  <si>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</si>
  <si>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</si>
  <si>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</si>
  <si>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</si>
  <si>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</si>
  <si>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</si>
  <si>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</si>
  <si>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</si>
  <si>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</si>
  <si>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</si>
  <si>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</si>
  <si>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</si>
  <si>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</si>
  <si>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</si>
  <si>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</si>
  <si>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</si>
  <si>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</si>
  <si>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</si>
  <si>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</si>
  <si>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</si>
  <si>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</si>
  <si>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</si>
  <si>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</si>
  <si>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</si>
  <si>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</si>
  <si>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</si>
  <si>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</si>
  <si>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</si>
  <si>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</si>
  <si>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</si>
  <si>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</si>
  <si>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</si>
  <si>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</si>
  <si>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</si>
  <si>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</si>
  <si>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</si>
  <si>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</si>
  <si>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</si>
  <si>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</si>
  <si>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</si>
  <si>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</si>
  <si>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</si>
  <si>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</si>
  <si>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</si>
  <si>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</si>
  <si>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</si>
  <si>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</si>
  <si>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</si>
  <si>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</si>
  <si>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</si>
  <si>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</si>
  <si>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</si>
  <si>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</si>
  <si>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</si>
  <si>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</si>
  <si>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</si>
  <si>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</si>
  <si>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</si>
  <si>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</si>
  <si>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</si>
  <si>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</si>
  <si>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</si>
  <si>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</si>
  <si>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</si>
  <si>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</si>
  <si>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</si>
  <si>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</si>
  <si>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</si>
  <si>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</si>
  <si>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</si>
  <si>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</si>
  <si>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</si>
  <si>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</si>
  <si>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</si>
  <si>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</si>
  <si>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</si>
  <si>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</si>
  <si>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</si>
  <si>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</si>
  <si>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</si>
  <si>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</si>
  <si>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</si>
  <si>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</si>
  <si>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</si>
  <si>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</si>
  <si>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</si>
  <si>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</si>
  <si>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</si>
  <si>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</si>
  <si>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</si>
  <si>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</si>
  <si>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</si>
  <si>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</si>
  <si>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</si>
  <si>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</si>
  <si>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</si>
  <si>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</si>
  <si>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</si>
  <si>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</si>
  <si>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</si>
  <si>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</si>
  <si>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</si>
  <si>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</si>
  <si>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</si>
  <si>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</si>
  <si>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</si>
  <si>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</si>
  <si>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</si>
  <si>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</si>
  <si>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</si>
  <si>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</si>
  <si>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</si>
  <si>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</si>
  <si>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</si>
  <si>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</si>
  <si>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</si>
  <si>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</si>
  <si>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</si>
  <si>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</si>
  <si>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</si>
  <si>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</si>
  <si>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</si>
  <si>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</si>
  <si>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</si>
  <si>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</si>
  <si>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</si>
  <si>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</si>
  <si>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</si>
  <si>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</si>
  <si>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</si>
  <si>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</si>
  <si>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</si>
  <si>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</si>
  <si>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</si>
  <si>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</si>
  <si>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</si>
  <si>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</si>
  <si>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</si>
  <si>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</si>
  <si>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</si>
  <si>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</si>
  <si>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</si>
  <si>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</si>
  <si>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</si>
  <si>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</si>
  <si>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</si>
  <si>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</si>
  <si>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</si>
  <si>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</si>
  <si>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</si>
  <si>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</si>
  <si>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</si>
  <si>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</si>
  <si>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</si>
  <si>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</si>
  <si>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</si>
  <si>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</si>
  <si>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</si>
  <si>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</si>
  <si>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</si>
  <si>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</si>
  <si>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</si>
  <si>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</si>
  <si>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</si>
  <si>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</si>
  <si>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</si>
  <si>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</si>
  <si>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</si>
  <si>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</si>
  <si>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</si>
  <si>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</si>
  <si>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</si>
  <si>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</si>
  <si>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</si>
  <si>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</si>
  <si>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</si>
  <si>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</si>
  <si>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</si>
  <si>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</si>
  <si>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</si>
  <si>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</si>
  <si>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</si>
  <si>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</si>
  <si>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</si>
  <si>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</si>
  <si>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</si>
  <si>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</si>
  <si>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</si>
  <si>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</si>
  <si>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</si>
  <si>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</si>
  <si>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</si>
  <si>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</si>
  <si>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</si>
  <si>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</si>
  <si>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</si>
  <si>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</si>
  <si>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</si>
  <si>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</si>
  <si>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</si>
  <si>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</si>
  <si>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</si>
  <si>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</si>
  <si>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</si>
  <si>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</si>
  <si>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</si>
  <si>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</si>
  <si>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</si>
  <si>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</si>
  <si>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</si>
  <si>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</si>
  <si>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</si>
  <si>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r.Tower.OnMagicDamage(null,s.Damage,s.Attr);</t>
    <phoneticPr fontId="18" type="noConversion"/>
  </si>
  <si>
    <t>对敌王塔造成{0}点魔法伤害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</si>
  <si>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</si>
  <si>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</si>
  <si>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</si>
  <si>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</si>
  <si>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</si>
  <si>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</si>
  <si>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</si>
  <si>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</si>
  <si>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</si>
  <si>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</si>
  <si>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</si>
  <si>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</si>
  <si>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</si>
  <si>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</si>
  <si>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</si>
  <si>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</si>
  <si>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</si>
  <si>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</si>
  <si>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</si>
  <si>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</si>
  <si>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</si>
  <si>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</si>
  <si>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</si>
  <si>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</si>
  <si>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</si>
  <si>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</si>
  <si>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</si>
  <si>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</si>
  <si>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</si>
  <si>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</si>
  <si>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</si>
  <si>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</si>
  <si>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</si>
  <si>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陷阱：对方召唤时，冰冻目标5回合。触发几率{4:0.0}%</t>
    <phoneticPr fontId="18" type="noConversion"/>
  </si>
  <si>
    <t>陷阱：对方召唤时，对目标造成{0}点魔法伤害。触发几率{4:0.0}%</t>
    <phoneticPr fontId="18" type="noConversion"/>
  </si>
  <si>
    <t>陷阱：对方使用的卡牌时，额外消耗1倍费用。触发几率{4:0.0}%</t>
    <phoneticPr fontId="18" type="noConversion"/>
  </si>
  <si>
    <t>陷阱：对方使用的下张魔法卡无效。触发几率{4:0.0}%</t>
    <phoneticPr fontId="18" type="noConversion"/>
  </si>
  <si>
    <t>陷阱：对方使用的下张卡牌无效。触发几率{4:0.0}%</t>
    <phoneticPr fontId="18" type="noConversion"/>
  </si>
  <si>
    <t>陷阱：对方使用的下张武器卡无效。触发几率{4:0.0}%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</si>
  <si>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</si>
  <si>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</si>
  <si>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</si>
  <si>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陷阱：对方召唤时，将目标移回手牌，并提升{3}点费用。触发几率{4:0.0}%</t>
    <phoneticPr fontId="18" type="noConversion"/>
  </si>
  <si>
    <t>p.AddTrap(54000005,lv,s.Rate,0,0);</t>
    <phoneticPr fontId="18" type="noConversion"/>
  </si>
  <si>
    <t>p.AddTrap(54000006,lv,s.Rate,s.Damage,0);</t>
    <phoneticPr fontId="18" type="noConversion"/>
  </si>
  <si>
    <t>p.AddTrap(54000004,lv,s.Rate,0,0);</t>
    <phoneticPr fontId="18" type="noConversion"/>
  </si>
  <si>
    <t>p.AddTrap(54000002,lv,s.Rate,0,0);</t>
    <phoneticPr fontId="18" type="noConversion"/>
  </si>
  <si>
    <t>p.AddTrap(54000003,lv,s.Rate,0,0);</t>
    <phoneticPr fontId="18" type="noConversion"/>
  </si>
  <si>
    <t>p.AddTrap(54000001,lv,s.Rate,0,0);</t>
    <phoneticPr fontId="18" type="noConversion"/>
  </si>
  <si>
    <t>p.AddTrap(54000007,lv,s.Rate,0,s.Help);</t>
    <phoneticPr fontId="18" type="noConversion"/>
  </si>
  <si>
    <t>Misdirection</t>
    <phoneticPr fontId="18" type="noConversion"/>
  </si>
  <si>
    <t>误导</t>
    <phoneticPr fontId="18" type="noConversion"/>
  </si>
  <si>
    <t>p.AddTrap(54000008,lv,s.Rate,0,0);</t>
    <phoneticPr fontId="18" type="noConversion"/>
  </si>
  <si>
    <t>陷阱：对方召唤时，如果目标星级低于3，使目标反叛。触发几率{4:0.0}%</t>
    <phoneticPr fontId="18" type="noConversion"/>
  </si>
  <si>
    <t>p.AddPp(s.Help);</t>
    <phoneticPr fontId="18" type="noConversion"/>
  </si>
  <si>
    <t>回复召唤师{3:0.0}点PP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</si>
</sst>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640448"/>
        <c:axId val="281638768"/>
      </c:barChart>
      <c:catAx>
        <c:axId val="2816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38768"/>
        <c:crosses val="autoZero"/>
        <c:auto val="1"/>
        <c:lblAlgn val="ctr"/>
        <c:lblOffset val="100"/>
        <c:noMultiLvlLbl val="0"/>
      </c:catAx>
      <c:valAx>
        <c:axId val="2816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37" totalsRowShown="0" headerRowDxfId="127" dataDxfId="126" tableBorderDxfId="125">
  <autoFilter ref="A3:AB137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72" dataDxfId="71" tableBorderDxfId="70">
  <autoFilter ref="A3:AB12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7"/>
  <sheetViews>
    <sheetView workbookViewId="0">
      <pane xSplit="2" ySplit="3" topLeftCell="C134" activePane="bottomRight" state="frozen"/>
      <selection pane="topRight" activeCell="C1" sqref="C1"/>
      <selection pane="bottomLeft" activeCell="A4" sqref="A4"/>
      <selection pane="bottomRight" activeCell="O136" sqref="O136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741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740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763</v>
      </c>
      <c r="V4" s="7" t="s">
        <v>765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726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861</v>
      </c>
      <c r="V7" s="7" t="s">
        <v>863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757</v>
      </c>
      <c r="V18" s="7" t="s">
        <v>759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758</v>
      </c>
      <c r="V20" s="7" t="s">
        <v>760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816</v>
      </c>
      <c r="V25" s="7" t="s">
        <v>817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722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891</v>
      </c>
      <c r="V33" s="1" t="s">
        <v>881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892</v>
      </c>
      <c r="V34" s="1" t="s">
        <v>882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837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>
      <c r="A41">
        <v>53000038</v>
      </c>
      <c r="B41" s="8" t="s">
        <v>54</v>
      </c>
      <c r="C41" s="1" t="s">
        <v>236</v>
      </c>
      <c r="D41" s="25" t="s">
        <v>841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839</v>
      </c>
      <c r="T41">
        <v>100</v>
      </c>
      <c r="U41" s="11" t="s">
        <v>838</v>
      </c>
      <c r="V41" s="7" t="s">
        <v>840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893</v>
      </c>
      <c r="V42" s="1" t="s">
        <v>883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894</v>
      </c>
      <c r="V43" s="1" t="s">
        <v>884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895</v>
      </c>
      <c r="V47" s="1" t="s">
        <v>885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843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842</v>
      </c>
      <c r="T55">
        <v>95</v>
      </c>
      <c r="U55" s="11" t="s">
        <v>853</v>
      </c>
      <c r="V55" s="7" t="s">
        <v>844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833</v>
      </c>
      <c r="T61">
        <v>100</v>
      </c>
      <c r="U61" s="11" t="s">
        <v>852</v>
      </c>
      <c r="V61" s="7" t="s">
        <v>855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753</v>
      </c>
      <c r="V62" s="7" t="s">
        <v>750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896</v>
      </c>
      <c r="V69" s="1" t="s">
        <v>886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704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751</v>
      </c>
      <c r="V72" s="7" t="s">
        <v>749</v>
      </c>
      <c r="W72" s="1" t="s">
        <v>723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832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766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705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752</v>
      </c>
      <c r="V85" s="7" t="s">
        <v>748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706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707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708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709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710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767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754</v>
      </c>
      <c r="V106" s="7" t="s">
        <v>755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805</v>
      </c>
      <c r="V109" s="7" t="s">
        <v>747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745</v>
      </c>
      <c r="V110" s="7" t="s">
        <v>746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771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719</v>
      </c>
      <c r="V113" s="7" t="s">
        <v>718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715</v>
      </c>
      <c r="C116" s="1" t="s">
        <v>716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717</v>
      </c>
      <c r="T116">
        <v>100</v>
      </c>
      <c r="U116" s="11" t="s">
        <v>781</v>
      </c>
      <c r="V116" s="7" t="s">
        <v>721</v>
      </c>
      <c r="W116" s="1" t="s">
        <v>720</v>
      </c>
      <c r="X116" s="1" t="s">
        <v>720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725</v>
      </c>
      <c r="C117" s="1" t="s">
        <v>724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717</v>
      </c>
      <c r="T117">
        <v>101</v>
      </c>
      <c r="U117" s="11" t="s">
        <v>736</v>
      </c>
      <c r="V117" s="7" t="s">
        <v>727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728</v>
      </c>
      <c r="C118" s="1" t="s">
        <v>729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730</v>
      </c>
      <c r="T118">
        <v>100</v>
      </c>
      <c r="U118" s="11" t="s">
        <v>731</v>
      </c>
      <c r="V118" s="7" t="s">
        <v>733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734</v>
      </c>
      <c r="C119" s="1" t="s">
        <v>735</v>
      </c>
      <c r="D119" s="25" t="s">
        <v>732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737</v>
      </c>
      <c r="V119" s="7" t="s">
        <v>800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738</v>
      </c>
      <c r="C120" s="1" t="s">
        <v>739</v>
      </c>
      <c r="D120" s="25" t="s">
        <v>732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744</v>
      </c>
      <c r="T120">
        <v>100</v>
      </c>
      <c r="U120" s="11" t="s">
        <v>796</v>
      </c>
      <c r="V120" s="7" t="s">
        <v>798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762</v>
      </c>
      <c r="C121" s="1" t="s">
        <v>761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770</v>
      </c>
      <c r="T121">
        <v>100</v>
      </c>
      <c r="U121" s="11" t="s">
        <v>764</v>
      </c>
      <c r="V121" s="7" t="s">
        <v>768</v>
      </c>
      <c r="W121" s="1" t="s">
        <v>769</v>
      </c>
      <c r="X121" s="1" t="s">
        <v>769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772</v>
      </c>
      <c r="C122" s="1" t="s">
        <v>773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777</v>
      </c>
      <c r="T122">
        <v>105</v>
      </c>
      <c r="U122" s="11" t="s">
        <v>774</v>
      </c>
      <c r="V122" s="7" t="s">
        <v>775</v>
      </c>
      <c r="W122" s="1" t="s">
        <v>776</v>
      </c>
      <c r="X122" s="1" t="s">
        <v>776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779</v>
      </c>
      <c r="C123" s="15" t="s">
        <v>783</v>
      </c>
      <c r="D123" s="25" t="s">
        <v>778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782</v>
      </c>
      <c r="V123" s="7" t="s">
        <v>780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784</v>
      </c>
      <c r="C124" s="15" t="s">
        <v>785</v>
      </c>
      <c r="D124" s="25" t="s">
        <v>786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787</v>
      </c>
      <c r="T124">
        <v>100</v>
      </c>
      <c r="U124" s="11" t="s">
        <v>797</v>
      </c>
      <c r="V124" s="1" t="s">
        <v>788</v>
      </c>
      <c r="W124" s="15" t="s">
        <v>789</v>
      </c>
      <c r="X124" s="15" t="s">
        <v>789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790</v>
      </c>
      <c r="C125" s="15" t="s">
        <v>791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792</v>
      </c>
      <c r="T125">
        <v>101</v>
      </c>
      <c r="U125" s="11" t="s">
        <v>793</v>
      </c>
      <c r="V125" s="1" t="s">
        <v>806</v>
      </c>
      <c r="W125" s="15" t="s">
        <v>789</v>
      </c>
      <c r="X125" s="15" t="s">
        <v>789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795</v>
      </c>
      <c r="C126" s="15" t="s">
        <v>794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799</v>
      </c>
      <c r="T126">
        <v>100</v>
      </c>
      <c r="U126" s="11" t="s">
        <v>811</v>
      </c>
      <c r="V126" s="1" t="s">
        <v>801</v>
      </c>
      <c r="W126" s="15" t="s">
        <v>789</v>
      </c>
      <c r="X126" s="15" t="s">
        <v>789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802</v>
      </c>
      <c r="C127" s="15" t="s">
        <v>803</v>
      </c>
      <c r="D127" s="25" t="s">
        <v>804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730</v>
      </c>
      <c r="T127">
        <v>101</v>
      </c>
      <c r="U127" s="11" t="s">
        <v>876</v>
      </c>
      <c r="V127" s="1" t="s">
        <v>807</v>
      </c>
      <c r="W127" s="15" t="s">
        <v>789</v>
      </c>
      <c r="X127" s="15" t="s">
        <v>789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808</v>
      </c>
      <c r="C128" s="15" t="s">
        <v>809</v>
      </c>
      <c r="D128" s="25" t="s">
        <v>810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812</v>
      </c>
      <c r="T128">
        <v>100</v>
      </c>
      <c r="U128" s="11" t="s">
        <v>814</v>
      </c>
      <c r="V128" s="1" t="s">
        <v>856</v>
      </c>
      <c r="W128" s="15" t="s">
        <v>813</v>
      </c>
      <c r="X128" s="15" t="s">
        <v>813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819</v>
      </c>
      <c r="C129" s="15" t="s">
        <v>818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815</v>
      </c>
      <c r="T129">
        <v>100</v>
      </c>
      <c r="U129" s="11" t="s">
        <v>828</v>
      </c>
      <c r="V129" s="1" t="s">
        <v>830</v>
      </c>
      <c r="W129" s="1" t="s">
        <v>878</v>
      </c>
      <c r="X129" s="1" t="s">
        <v>769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820</v>
      </c>
      <c r="C130" s="15" t="s">
        <v>821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822</v>
      </c>
      <c r="T130">
        <v>103</v>
      </c>
      <c r="U130" s="11" t="s">
        <v>797</v>
      </c>
      <c r="V130" s="1" t="s">
        <v>823</v>
      </c>
      <c r="W130" s="1" t="s">
        <v>769</v>
      </c>
      <c r="X130" s="1" t="s">
        <v>769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827</v>
      </c>
      <c r="C131" s="15" t="s">
        <v>826</v>
      </c>
      <c r="D131" s="25" t="s">
        <v>825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824</v>
      </c>
      <c r="T131">
        <v>100</v>
      </c>
      <c r="U131" s="11" t="s">
        <v>829</v>
      </c>
      <c r="V131" s="1" t="s">
        <v>831</v>
      </c>
      <c r="W131" s="1" t="s">
        <v>769</v>
      </c>
      <c r="X131" s="1" t="s">
        <v>769</v>
      </c>
      <c r="Y131" s="1">
        <v>11000001</v>
      </c>
      <c r="Z131" s="15">
        <v>128</v>
      </c>
      <c r="AA131" s="27">
        <v>0</v>
      </c>
      <c r="AB131" s="25">
        <v>1</v>
      </c>
    </row>
    <row r="132" spans="1:28" ht="36">
      <c r="A132">
        <v>53000129</v>
      </c>
      <c r="B132" s="22" t="s">
        <v>849</v>
      </c>
      <c r="C132" s="15" t="s">
        <v>848</v>
      </c>
      <c r="D132" s="25" t="s">
        <v>850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858</v>
      </c>
      <c r="T132">
        <v>103</v>
      </c>
      <c r="U132" s="11" t="s">
        <v>854</v>
      </c>
      <c r="V132" s="1" t="s">
        <v>857</v>
      </c>
      <c r="W132" s="1" t="s">
        <v>851</v>
      </c>
      <c r="X132" s="1" t="s">
        <v>851</v>
      </c>
      <c r="Y132" s="1">
        <v>11000002</v>
      </c>
      <c r="Z132" s="15">
        <v>129</v>
      </c>
      <c r="AA132" s="27">
        <v>0</v>
      </c>
      <c r="AB132" s="25">
        <v>1</v>
      </c>
    </row>
    <row r="133" spans="1:28" ht="96">
      <c r="A133">
        <v>53000130</v>
      </c>
      <c r="B133" s="22" t="s">
        <v>859</v>
      </c>
      <c r="C133" s="15" t="s">
        <v>860</v>
      </c>
      <c r="D133" s="25" t="s">
        <v>825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822</v>
      </c>
      <c r="T133">
        <v>107</v>
      </c>
      <c r="U133" s="11" t="s">
        <v>862</v>
      </c>
      <c r="V133" s="1" t="s">
        <v>864</v>
      </c>
      <c r="W133" s="1" t="s">
        <v>865</v>
      </c>
      <c r="X133" s="1" t="s">
        <v>865</v>
      </c>
      <c r="Y133" s="1">
        <v>11000002</v>
      </c>
      <c r="Z133" s="15">
        <v>130</v>
      </c>
      <c r="AA133" s="27">
        <v>0</v>
      </c>
      <c r="AB133" s="25">
        <v>1</v>
      </c>
    </row>
    <row r="134" spans="1:28" ht="72">
      <c r="A134">
        <v>53000131</v>
      </c>
      <c r="B134" s="22" t="s">
        <v>866</v>
      </c>
      <c r="C134" s="15" t="s">
        <v>867</v>
      </c>
      <c r="D134" s="25" t="s">
        <v>870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872</v>
      </c>
      <c r="T134">
        <v>100</v>
      </c>
      <c r="U134" s="11" t="s">
        <v>873</v>
      </c>
      <c r="V134" s="1" t="s">
        <v>874</v>
      </c>
      <c r="W134" s="1" t="s">
        <v>875</v>
      </c>
      <c r="X134" s="1" t="s">
        <v>875</v>
      </c>
      <c r="Y134" s="1">
        <v>11000002</v>
      </c>
      <c r="Z134" s="15">
        <v>131</v>
      </c>
      <c r="AA134" s="27">
        <v>0</v>
      </c>
      <c r="AB134" s="25">
        <v>1</v>
      </c>
    </row>
    <row r="135" spans="1:28" ht="36">
      <c r="A135">
        <v>53000132</v>
      </c>
      <c r="B135" s="22" t="s">
        <v>868</v>
      </c>
      <c r="C135" s="15" t="s">
        <v>869</v>
      </c>
      <c r="D135" s="25" t="s">
        <v>871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879</v>
      </c>
      <c r="T135">
        <v>102</v>
      </c>
      <c r="U135" s="11" t="s">
        <v>877</v>
      </c>
      <c r="V135" s="1" t="s">
        <v>880</v>
      </c>
      <c r="W135" s="1" t="s">
        <v>878</v>
      </c>
      <c r="X135" s="1" t="s">
        <v>878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>
      <c r="A136">
        <v>53000133</v>
      </c>
      <c r="B136" s="22" t="s">
        <v>888</v>
      </c>
      <c r="C136" s="15" t="s">
        <v>887</v>
      </c>
      <c r="D136" s="25" t="s">
        <v>889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5">
        <v>2</v>
      </c>
      <c r="J136" s="15">
        <v>0</v>
      </c>
      <c r="K136" s="15">
        <v>0</v>
      </c>
      <c r="L136" s="15">
        <v>0</v>
      </c>
      <c r="M136" s="15">
        <v>2</v>
      </c>
      <c r="N136" s="15">
        <v>30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897</v>
      </c>
      <c r="V136" s="1" t="s">
        <v>890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>
      <c r="A137">
        <v>53000134</v>
      </c>
      <c r="B137" s="22" t="s">
        <v>899</v>
      </c>
      <c r="C137" s="15" t="s">
        <v>898</v>
      </c>
      <c r="D137" s="25" t="s">
        <v>889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5">
        <v>2</v>
      </c>
      <c r="J137" s="15">
        <v>0</v>
      </c>
      <c r="K137" s="15">
        <v>0</v>
      </c>
      <c r="L137" s="15">
        <v>0</v>
      </c>
      <c r="M137" s="15">
        <v>0</v>
      </c>
      <c r="N137" s="15">
        <v>60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900</v>
      </c>
      <c r="V137" s="1" t="s">
        <v>901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166" priority="77" operator="notEqual">
      <formula>$E4</formula>
    </cfRule>
  </conditionalFormatting>
  <conditionalFormatting sqref="J17:N35 J4:N15 J38:N68 P38:Q68 P5:Q15 P17:Q35 P4 P70:Q122 J70:N122">
    <cfRule type="cellIs" dxfId="165" priority="76" operator="equal">
      <formula>0</formula>
    </cfRule>
  </conditionalFormatting>
  <conditionalFormatting sqref="I69">
    <cfRule type="cellIs" dxfId="164" priority="41" operator="notEqual">
      <formula>$E69</formula>
    </cfRule>
  </conditionalFormatting>
  <conditionalFormatting sqref="J69:N69 P69:Q69">
    <cfRule type="cellIs" dxfId="163" priority="40" operator="equal">
      <formula>0</formula>
    </cfRule>
  </conditionalFormatting>
  <conditionalFormatting sqref="I36">
    <cfRule type="cellIs" dxfId="162" priority="39" operator="notEqual">
      <formula>$E36</formula>
    </cfRule>
  </conditionalFormatting>
  <conditionalFormatting sqref="J36:N36 P36:Q36">
    <cfRule type="cellIs" dxfId="161" priority="38" operator="equal">
      <formula>0</formula>
    </cfRule>
  </conditionalFormatting>
  <conditionalFormatting sqref="I37">
    <cfRule type="cellIs" dxfId="160" priority="37" operator="notEqual">
      <formula>$E37</formula>
    </cfRule>
  </conditionalFormatting>
  <conditionalFormatting sqref="J37:N37 P37:Q37">
    <cfRule type="cellIs" dxfId="159" priority="36" operator="equal">
      <formula>0</formula>
    </cfRule>
  </conditionalFormatting>
  <conditionalFormatting sqref="H4:H15 H17:H122">
    <cfRule type="cellIs" dxfId="158" priority="32" operator="equal">
      <formula>1</formula>
    </cfRule>
    <cfRule type="cellIs" dxfId="157" priority="33" operator="equal">
      <formula>2</formula>
    </cfRule>
    <cfRule type="cellIs" dxfId="156" priority="34" operator="equal">
      <formula>3</formula>
    </cfRule>
    <cfRule type="cellIs" dxfId="155" priority="35" operator="greaterThanOrEqual">
      <formula>4</formula>
    </cfRule>
  </conditionalFormatting>
  <conditionalFormatting sqref="I16">
    <cfRule type="cellIs" dxfId="154" priority="29" operator="notEqual">
      <formula>$E16</formula>
    </cfRule>
  </conditionalFormatting>
  <conditionalFormatting sqref="J16:N16 P16:Q16">
    <cfRule type="cellIs" dxfId="153" priority="28" operator="equal">
      <formula>0</formula>
    </cfRule>
  </conditionalFormatting>
  <conditionalFormatting sqref="H16">
    <cfRule type="cellIs" dxfId="152" priority="24" operator="equal">
      <formula>1</formula>
    </cfRule>
    <cfRule type="cellIs" dxfId="151" priority="25" operator="equal">
      <formula>2</formula>
    </cfRule>
    <cfRule type="cellIs" dxfId="150" priority="26" operator="equal">
      <formula>3</formula>
    </cfRule>
    <cfRule type="cellIs" dxfId="149" priority="27" operator="greaterThanOrEqual">
      <formula>4</formula>
    </cfRule>
  </conditionalFormatting>
  <conditionalFormatting sqref="D1:D122 D138:D1048576">
    <cfRule type="containsText" dxfId="148" priority="23" operator="containsText" text="未完成">
      <formula>NOT(ISERROR(SEARCH("未完成",D1)))</formula>
    </cfRule>
  </conditionalFormatting>
  <conditionalFormatting sqref="O4:O134">
    <cfRule type="cellIs" dxfId="147" priority="22" operator="equal">
      <formula>0</formula>
    </cfRule>
  </conditionalFormatting>
  <conditionalFormatting sqref="I123:I135">
    <cfRule type="cellIs" dxfId="146" priority="21" operator="notEqual">
      <formula>$E123</formula>
    </cfRule>
  </conditionalFormatting>
  <conditionalFormatting sqref="J123:N134 P123:Q134">
    <cfRule type="cellIs" dxfId="145" priority="20" operator="equal">
      <formula>0</formula>
    </cfRule>
  </conditionalFormatting>
  <conditionalFormatting sqref="H123:H135">
    <cfRule type="cellIs" dxfId="144" priority="16" operator="equal">
      <formula>1</formula>
    </cfRule>
    <cfRule type="cellIs" dxfId="143" priority="17" operator="equal">
      <formula>2</formula>
    </cfRule>
    <cfRule type="cellIs" dxfId="142" priority="18" operator="equal">
      <formula>3</formula>
    </cfRule>
    <cfRule type="cellIs" dxfId="141" priority="19" operator="greaterThanOrEqual">
      <formula>4</formula>
    </cfRule>
  </conditionalFormatting>
  <conditionalFormatting sqref="O123:O134">
    <cfRule type="cellIs" dxfId="140" priority="14" operator="equal">
      <formula>0</formula>
    </cfRule>
  </conditionalFormatting>
  <conditionalFormatting sqref="D123:D135">
    <cfRule type="containsText" dxfId="139" priority="13" operator="containsText" text="未完成">
      <formula>NOT(ISERROR(SEARCH("未完成",D123)))</formula>
    </cfRule>
  </conditionalFormatting>
  <conditionalFormatting sqref="O135">
    <cfRule type="cellIs" dxfId="138" priority="12" operator="equal">
      <formula>0</formula>
    </cfRule>
  </conditionalFormatting>
  <conditionalFormatting sqref="J135:N135 P135:Q135">
    <cfRule type="cellIs" dxfId="137" priority="11" operator="equal">
      <formula>0</formula>
    </cfRule>
  </conditionalFormatting>
  <conditionalFormatting sqref="O135">
    <cfRule type="cellIs" dxfId="136" priority="10" operator="equal">
      <formula>0</formula>
    </cfRule>
  </conditionalFormatting>
  <conditionalFormatting sqref="I136:I137">
    <cfRule type="cellIs" dxfId="135" priority="9" operator="notEqual">
      <formula>$E136</formula>
    </cfRule>
  </conditionalFormatting>
  <conditionalFormatting sqref="J136:N137 P136:Q137">
    <cfRule type="cellIs" dxfId="134" priority="8" operator="equal">
      <formula>0</formula>
    </cfRule>
  </conditionalFormatting>
  <conditionalFormatting sqref="H136:H137">
    <cfRule type="cellIs" dxfId="133" priority="4" operator="equal">
      <formula>1</formula>
    </cfRule>
    <cfRule type="cellIs" dxfId="132" priority="5" operator="equal">
      <formula>2</formula>
    </cfRule>
    <cfRule type="cellIs" dxfId="131" priority="6" operator="equal">
      <formula>3</formula>
    </cfRule>
    <cfRule type="cellIs" dxfId="130" priority="7" operator="greaterThanOrEqual">
      <formula>4</formula>
    </cfRule>
  </conditionalFormatting>
  <conditionalFormatting sqref="O136:O137">
    <cfRule type="cellIs" dxfId="129" priority="2" operator="equal">
      <formula>0</formula>
    </cfRule>
  </conditionalFormatting>
  <conditionalFormatting sqref="D136:D137">
    <cfRule type="containsText" dxfId="128" priority="1" operator="containsText" text="未完成">
      <formula>NOT(ISERROR(SEARCH("未完成",D136)))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8" sqref="V8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711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845</v>
      </c>
      <c r="T6" s="1">
        <v>-1</v>
      </c>
      <c r="U6" s="11" t="s">
        <v>846</v>
      </c>
      <c r="V6" s="7" t="s">
        <v>847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902</v>
      </c>
      <c r="V7" s="7" t="s">
        <v>903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>
      <c r="A12">
        <v>53100008</v>
      </c>
      <c r="B12" s="22" t="s">
        <v>836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833</v>
      </c>
      <c r="T12" s="1">
        <v>-1</v>
      </c>
      <c r="U12" s="11" t="s">
        <v>834</v>
      </c>
      <c r="V12" s="7" t="s">
        <v>835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2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2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2">
    <cfRule type="cellIs" dxfId="83" priority="24" operator="notEqual">
      <formula>$E9</formula>
    </cfRule>
  </conditionalFormatting>
  <conditionalFormatting sqref="J9:Q12">
    <cfRule type="cellIs" dxfId="82" priority="23" operator="equal">
      <formula>0</formula>
    </cfRule>
  </conditionalFormatting>
  <conditionalFormatting sqref="H5:H12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2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712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713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714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382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386</v>
      </c>
    </row>
    <row r="10" spans="1:11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406</v>
      </c>
    </row>
    <row r="2" spans="1:2">
      <c r="A2" t="s">
        <v>405</v>
      </c>
      <c r="B2">
        <f>COUNTIF(标准!D:D,"*单伤*")</f>
        <v>0</v>
      </c>
    </row>
    <row r="3" spans="1:2">
      <c r="A3" t="s">
        <v>407</v>
      </c>
      <c r="B3">
        <f>COUNTIF(标准!D:D,"*群伤*")</f>
        <v>0</v>
      </c>
    </row>
    <row r="4" spans="1:2">
      <c r="A4" t="s">
        <v>408</v>
      </c>
      <c r="B4">
        <f>COUNTIF(标准!D:D,"*单治*")</f>
        <v>0</v>
      </c>
    </row>
    <row r="5" spans="1:2">
      <c r="A5" t="s">
        <v>415</v>
      </c>
      <c r="B5">
        <f>COUNTIF(标准!D:D,"*群治*")</f>
        <v>0</v>
      </c>
    </row>
    <row r="6" spans="1:2">
      <c r="A6" t="s">
        <v>409</v>
      </c>
      <c r="B6">
        <f>COUNTIF(标准!D:D,"*正状*")</f>
        <v>0</v>
      </c>
    </row>
    <row r="7" spans="1:2">
      <c r="A7" t="s">
        <v>410</v>
      </c>
      <c r="B7">
        <f>COUNTIF(标准!D:D,"*负状*")</f>
        <v>0</v>
      </c>
    </row>
    <row r="8" spans="1:2">
      <c r="A8" t="s">
        <v>411</v>
      </c>
      <c r="B8">
        <f>COUNTIF(标准!D:D,"*手牌*")</f>
        <v>17</v>
      </c>
    </row>
    <row r="9" spans="1:2">
      <c r="A9" t="s">
        <v>439</v>
      </c>
      <c r="B9">
        <f>COUNTIF(标准!D:D,"*陷阱*")</f>
        <v>8</v>
      </c>
    </row>
    <row r="10" spans="1:2">
      <c r="A10" t="s">
        <v>412</v>
      </c>
      <c r="B10">
        <f>COUNTIF(标准!D:D,"*地形*")</f>
        <v>7</v>
      </c>
    </row>
    <row r="11" spans="1:2">
      <c r="A11" t="s">
        <v>413</v>
      </c>
      <c r="B11">
        <f>COUNTIF(标准!D:D,"*属性*")</f>
        <v>12</v>
      </c>
    </row>
    <row r="12" spans="1:2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2016-12-11T13:12:10Z</dcterms:modified>
</cp:coreProperties>
</file>