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3" i="1" l="1"/>
  <c r="P114" i="1"/>
  <c r="H114" i="1" s="1"/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86" i="1"/>
  <c r="P93" i="1"/>
  <c r="P101" i="1"/>
  <c r="P104" i="1"/>
  <c r="P37" i="1"/>
  <c r="P35" i="1"/>
  <c r="P36" i="1"/>
  <c r="P16" i="1"/>
  <c r="P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<sst xmlns="http://schemas.openxmlformats.org/spreadsheetml/2006/main" count="1156" uniqueCount="798">
  <si>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</si>
  <si>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</si>
  <si>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</si>
  <si>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</si>
  <si>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</si>
  <si>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</si>
  <si>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</si>
  <si>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</si>
  <si>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</si>
  <si>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</si>
  <si>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</si>
  <si>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</si>
  <si>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</si>
  <si>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</si>
  <si>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</si>
  <si>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</si>
  <si>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</si>
  <si>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</si>
  <si>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</si>
  <si>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</si>
  <si>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</si>
  <si>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</si>
  <si>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</si>
  <si>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</si>
  <si>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</si>
  <si>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</si>
  <si>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</si>
  <si>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</si>
  <si>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</si>
  <si>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</si>
  <si>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</si>
  <si>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</si>
  <si>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</si>
  <si>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</si>
  <si>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</si>
  <si>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</si>
  <si>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</si>
  <si>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</si>
  <si>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</si>
  <si>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</si>
  <si>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</si>
  <si>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</si>
  <si>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</si>
  <si>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</si>
  <si>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</si>
  <si>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</si>
  <si>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</si>
  <si>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</si>
  <si>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</si>
  <si>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</si>
  <si>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</si>
  <si>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</si>
  <si>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</si>
  <si>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</si>
  <si>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</si>
  <si>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</si>
  <si>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</si>
  <si>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</si>
  <si>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</si>
  <si>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</si>
  <si>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</si>
  <si>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</si>
  <si>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</si>
  <si>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</si>
  <si>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</si>
  <si>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</si>
  <si>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</si>
  <si>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</si>
  <si>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</si>
  <si>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</si>
  <si>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</si>
  <si>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</si>
  <si>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</si>
  <si>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</si>
  <si>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</si>
  <si>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</si>
  <si>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</si>
  <si>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</si>
  <si>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</si>
  <si>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</si>
  <si>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</si>
  <si>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</si>
  <si>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</si>
  <si>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</si>
  <si>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</si>
  <si>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</si>
  <si>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</si>
  <si>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</si>
  <si>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</si>
  <si>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</si>
  <si>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</si>
  <si>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</si>
  <si>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</si>
  <si>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</si>
  <si>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</si>
  <si>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</si>
  <si>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</si>
  <si>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</si>
  <si>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</si>
  <si>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</si>
  <si>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</si>
  <si>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</si>
  <si>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</si>
  <si>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</si>
  <si>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</si>
  <si>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</si>
  <si>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</si>
  <si>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</si>
  <si>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</si>
  <si>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</si>
  <si>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</si>
  <si>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</si>
  <si>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</si>
  <si>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</si>
  <si>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</si>
  <si>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</si>
  <si>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</si>
  <si>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</si>
  <si>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</si>
  <si>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</si>
  <si>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</si>
  <si>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</si>
  <si>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</si>
  <si>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</si>
  <si>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</si>
  <si>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</si>
  <si>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</si>
  <si>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</si>
  <si>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</si>
  <si>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</si>
  <si>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</si>
  <si>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</si>
  <si>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</si>
  <si>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</si>
  <si>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</si>
  <si>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</si>
  <si>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</si>
  <si>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</si>
  <si>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</si>
  <si>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</si>
  <si>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</si>
  <si>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</si>
  <si>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</si>
  <si>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</si>
  <si>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</si>
  <si>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</si>
  <si>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</si>
  <si>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</si>
  <si>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</si>
  <si>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</si>
  <si>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</si>
  <si>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</si>
  <si>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</si>
  <si>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</si>
  <si>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</si>
  <si>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</si>
  <si>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</si>
  <si>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</si>
  <si>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</si>
  <si>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</si>
  <si>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</si>
  <si>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</si>
  <si>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</si>
  <si>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</si>
  <si>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</si>
  <si>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</si>
  <si>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</si>
  <si>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</si>
  <si>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</si>
  <si>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</si>
  <si>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</si>
  <si>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</si>
  <si>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</si>
  <si>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</si>
  <si>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</si>
  <si>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</si>
  <si>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</si>
  <si>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</si>
  <si>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</si>
  <si>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</si>
  <si>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</si>
  <si>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</si>
  <si>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</si>
  <si>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</si>
  <si>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</si>
  <si>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</si>
  <si>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</si>
  <si>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</si>
  <si>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</si>
  <si>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</si>
  <si>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</si>
  <si>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</si>
  <si>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</si>
  <si>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</si>
  <si>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</si>
  <si>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</si>
  <si>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</si>
  <si>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</si>
  <si>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</si>
  <si>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</si>
  <si>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</si>
  <si>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</si>
  <si>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</si>
  <si>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</si>
  <si>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</si>
  <si>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</si>
  <si>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</si>
  <si>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</si>
  <si>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</si>
  <si>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</si>
  <si>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</si>
  <si>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</si>
  <si>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</si>
  <si>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</si>
  <si>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</si>
  <si>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</si>
  <si>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</si>
  <si>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</si>
  <si>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</si>
  <si>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</si>
  <si>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</si>
  <si>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</si>
  <si>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</si>
  <si>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</si>
  <si>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</si>
  <si>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</si>
  <si>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</si>
  <si>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</si>
  <si>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</si>
  <si>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</si>
  <si>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</si>
  <si>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</si>
  <si>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</si>
  <si>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</si>
  <si>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</si>
  <si>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</si>
  <si>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</si>
  <si>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</si>
  <si>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</si>
  <si>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</si>
  <si>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</si>
  <si>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</si>
  <si>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</si>
  <si>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</si>
  <si>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</si>
  <si>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</si>
  <si>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</si>
  <si>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</si>
  <si>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</si>
  <si>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</si>
  <si>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</si>
  <si>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</si>
  <si>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</si>
  <si>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</si>
  <si>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</si>
  <si>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</si>
  <si>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</si>
  <si>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</si>
  <si>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</si>
  <si>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</si>
  <si>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</si>
  <si>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</si>
  <si>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</si>
  <si>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</si>
  <si>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</si>
  <si>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</si>
  <si>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</si>
  <si>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</si>
  <si>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</si>
  <si>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</si>
  <si>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</si>
  <si>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</si>
  <si>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</si>
  <si>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</si>
  <si>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</si>
  <si>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</si>
  <si>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</si>
  <si>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</si>
  <si>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</si>
  <si>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</si>
  <si>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</si>
  <si>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</si>
  <si>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</si>
  <si>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</si>
  <si>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</si>
  <si>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</si>
  <si>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</si>
  <si>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</si>
  <si>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</si>
  <si>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</si>
  <si>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</si>
  <si>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</si>
  <si>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</si>
  <si>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</si>
  <si>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</si>
  <si>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</si>
  <si>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</si>
  <si>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</si>
  <si>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</si>
  <si>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</si>
  <si>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</si>
  <si>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</si>
  <si>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</si>
  <si>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</si>
  <si>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</si>
  <si>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</si>
  <si>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</si>
  <si>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</si>
  <si>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</si>
  <si>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</si>
  <si>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</si>
  <si>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</si>
  <si>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</si>
  <si>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</si>
  <si>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</si>
  <si>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</si>
  <si>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</si>
  <si>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</si>
  <si>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</si>
  <si>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</si>
  <si>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</si>
  <si>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</si>
  <si>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</si>
  <si>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</si>
  <si>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</si>
  <si>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</si>
  <si>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</si>
  <si>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</si>
  <si>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</si>
  <si>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</si>
  <si>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</si>
  <si>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</si>
  <si>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</si>
  <si>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</si>
  <si>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</si>
  <si>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</si>
  <si>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</si>
  <si>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</si>
  <si>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</si>
  <si>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</si>
  <si>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</si>
  <si>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</si>
  <si>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</si>
  <si>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</si>
  <si>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</si>
  <si>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</si>
  <si>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</si>
  <si>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</si>
  <si>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</si>
  <si>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</si>
  <si>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</si>
  <si>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</si>
  <si>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</si>
  <si>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</si>
  <si>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</si>
  <si>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</si>
  <si>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</si>
  <si>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</si>
  <si>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</si>
  <si>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</si>
  <si>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</si>
  <si>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</si>
  <si>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</si>
  <si>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</si>
  <si>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</si>
  <si>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</si>
  <si>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</si>
  <si>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</si>
  <si>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</si>
  <si>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</si>
  <si>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</si>
  <si>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</si>
  <si>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</si>
  <si>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</si>
  <si>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</si>
  <si>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</si>
  <si>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</si>
  <si>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</si>
  <si>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</si>
  <si>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</si>
  <si>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</si>
  <si>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</si>
  <si>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</si>
  <si>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</si>
  <si>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</si>
  <si>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</si>
  <si>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</si>
  <si>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</si>
  <si>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</si>
  <si>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</si>
  <si>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</si>
  <si>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</si>
  <si>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</si>
  <si>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</si>
  <si>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</si>
  <si>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</si>
  <si>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</si>
  <si>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</si>
  <si>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</si>
  <si>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</si>
  <si>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</si>
  <si>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</si>
  <si>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</si>
  <si>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</si>
  <si>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</si>
  <si>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</si>
  <si>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</si>
  <si>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</si>
  <si>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</si>
  <si>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</si>
  <si>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</si>
  <si>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</si>
  <si>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</si>
  <si>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</si>
  <si>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</si>
  <si>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</si>
  <si>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</si>
  <si>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</si>
  <si>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</si>
  <si>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</si>
  <si>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</si>
  <si>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</si>
  <si>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</si>
  <si>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</si>
  <si>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</si>
  <si>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</si>
  <si>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</si>
  <si>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</si>
  <si>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</si>
  <si>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</si>
  <si>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</si>
  <si>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</si>
  <si>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</si>
  <si>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</si>
  <si>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</si>
  <si>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</si>
  <si>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</si>
  <si>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</si>
  <si>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</si>
  <si>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</si>
  <si>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</si>
  <si>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</si>
  <si>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</si>
  <si>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</si>
  <si>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</si>
  <si>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</si>
  <si>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</si>
  <si>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</si>
  <si>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</si>
  <si>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</si>
  <si>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</si>
  <si>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</si>
  <si>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</si>
  <si>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</si>
  <si>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</si>
  <si>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</si>
  <si>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</si>
  <si>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</si>
  <si>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</si>
  <si>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</si>
  <si>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</si>
  <si>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</si>
  <si>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</si>
  <si>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</si>
  <si>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</si>
  <si>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</si>
  <si>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</si>
  <si>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</si>
  <si>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</si>
  <si>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</si>
  <si>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</si>
  <si>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</si>
  <si>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</si>
  <si>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</si>
  <si>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</si>
  <si>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</si>
  <si>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</si>
  <si>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</si>
  <si>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</si>
  <si>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</si>
  <si>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</si>
  <si>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</si>
  <si>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</si>
  <si>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</si>
  <si>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</si>
  <si>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</si>
  <si>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</si>
  <si>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</si>
  <si>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</si>
  <si>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</si>
  <si>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</si>
  <si>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</si>
  <si>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</si>
  <si>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</si>
  <si>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</si>
  <si>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</si>
  <si>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</si>
  <si>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</si>
  <si>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</si>
  <si>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</si>
  <si>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</si>
  <si>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</si>
  <si>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</si>
  <si>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</si>
  <si>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</si>
  <si>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</si>
  <si>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</si>
  <si>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</si>
  <si>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</si>
  <si>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</si>
  <si>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</si>
  <si>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</si>
  <si>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</si>
  <si>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</si>
  <si>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</si>
  <si>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</si>
  <si>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</si>
  <si>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</si>
  <si>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</si>
  <si>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</si>
  <si>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</si>
  <si>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</si>
  <si>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</si>
  <si>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</si>
  <si>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t.OnMagicDamage(s.Damage,s.Attr);p.AddCard(s.Id, s.Level);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</si>
  <si>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</si>
  <si>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</si>
  <si>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</si>
  <si>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</si>
  <si>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</si>
  <si>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</si>
  <si>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</si>
  <si>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</si>
  <si>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</si>
  <si>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</si>
  <si>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</si>
  <si>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</si>
  <si>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</si>
  <si>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</si>
  <si>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</si>
  <si>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</si>
  <si>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</si>
  <si>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</si>
  <si>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</si>
  <si>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</si>
  <si>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</si>
  <si>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</si>
  <si>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</si>
  <si>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</si>
  <si>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</si>
  <si>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</si>
  <si>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</si>
  <si>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</si>
  <si>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</si>
  <si>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</si>
  <si>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</si>
  <si>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</si>
  <si>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</si>
  <si>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</si>
  <si>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</si>
  <si>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</si>
  <si>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</si>
  <si>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</si>
  <si>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</si>
  <si>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</si>
  <si>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</si>
  <si>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</si>
  <si>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</si>
  <si>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</si>
  <si>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</si>
  <si>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</si>
  <si>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</si>
  <si>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</si>
  <si>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位移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</si>
  <si>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</si>
  <si>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</si>
  <si>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</si>
  <si>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</si>
  <si>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</si>
  <si>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</si>
  <si>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</si>
  <si>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</si>
  <si>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</si>
  <si>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</si>
  <si>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</si>
  <si>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</si>
  <si>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</si>
  <si>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</si>
  <si>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</si>
  <si>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</si>
  <si>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</si>
  <si>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</si>
  <si>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</si>
  <si>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</si>
  <si>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</si>
  <si>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</si>
  <si>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</si>
  <si>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</si>
  <si>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</si>
  <si>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</si>
  <si>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</si>
  <si>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</si>
  <si>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</si>
  <si>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</si>
  <si>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</si>
  <si>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</si>
  <si>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</si>
  <si>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</si>
  <si>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</si>
  <si>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</si>
  <si>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</si>
  <si>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</si>
  <si>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</si>
  <si>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</si>
  <si>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</si>
  <si>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</si>
  <si>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</si>
  <si>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</si>
  <si>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</si>
  <si>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</si>
  <si>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</si>
  <si>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</si>
  <si>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</si>
  <si>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</si>
  <si>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</si>
  <si>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</si>
  <si>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</si>
  <si>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</si>
  <si>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</si>
  <si>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</si>
  <si>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</si>
  <si>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</si>
  <si>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</si>
  <si>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</si>
  <si>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</si>
  <si>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</si>
  <si>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</si>
  <si>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</si>
  <si>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</si>
  <si>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</si>
  <si>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</si>
  <si>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</si>
  <si>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</si>
  <si>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</si>
  <si>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</si>
  <si>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</si>
  <si>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</si>
  <si>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</si>
  <si>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</si>
  <si>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</si>
  <si>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</si>
  <si>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</si>
  <si>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</si>
  <si>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</si>
  <si>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</si>
  <si>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</si>
  <si>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</si>
  <si>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</si>
  <si>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</si>
  <si>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单治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</si>
  <si>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{t.AddBuff(buffs[rs.NextNumber()],lv,s.Time);}p.AddCard(s.Id, s.Level);</t>
    <phoneticPr fontId="18" type="noConversion"/>
  </si>
  <si>
    <t>使敌方单体随机获得晕眩，诅咒，致盲中一种状态{2:0.0}回合，使用后返回手牌</t>
    <phoneticPr fontId="18" type="noConversion"/>
  </si>
  <si>
    <t>负状</t>
    <phoneticPr fontId="18" type="noConversion"/>
  </si>
  <si>
    <t>单伤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</si>
  <si>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</si>
  <si>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</si>
  <si>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</si>
  <si>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</si>
  <si>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</si>
  <si>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</si>
  <si>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</si>
  <si>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</si>
  <si>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群治</t>
    <phoneticPr fontId="18" type="noConversion"/>
  </si>
  <si>
    <t>群治</t>
    <phoneticPr fontId="18" type="noConversion"/>
  </si>
  <si>
    <t>foreach(IMonster im in m.GetRangeMonster(p.IsLeft,s.Target,s.Shape,s.Range,mouse))im.AddHp(s.Cure);p.GetNextNCard(1);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</si>
  <si>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</si>
  <si>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</si>
  <si>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</si>
  <si>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</si>
  <si>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</si>
  <si>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单伤</t>
    <phoneticPr fontId="18" type="noConversion"/>
  </si>
  <si>
    <t>t.OnMagicDamage(s.Damage,s.Attr);p.GetNextNCard(1);</t>
    <phoneticPr fontId="18" type="noConversion"/>
  </si>
  <si>
    <t>对敌方单体造成{0}点魔法伤害，抽一张牌</t>
    <phoneticPr fontId="18" type="noConversion"/>
  </si>
  <si>
    <t>单伤，手牌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</si>
  <si>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</si>
  <si>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</si>
  <si>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</si>
  <si>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正状</t>
    <phoneticPr fontId="18" type="noConversion"/>
  </si>
  <si>
    <t>负状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</si>
  <si>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</si>
  <si>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</si>
  <si>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单伤</t>
    <phoneticPr fontId="18" type="noConversion"/>
  </si>
  <si>
    <t>t.OnMagicDamage(s.Damage,s.Attr);if(MathTool.GetRandom(100)&lt;s.Rate&amp;&amp;!t.ResistBuffType(1))t.SuddenDeath();</t>
    <phoneticPr fontId="18" type="noConversion"/>
  </si>
  <si>
    <t>对敌方单体造成{0}点魔法伤害，并有{4:0.0}%几率一击必杀</t>
    <phoneticPr fontId="18" type="noConversion"/>
  </si>
  <si>
    <t>手牌,基本</t>
    <phoneticPr fontId="18" type="noConversion"/>
  </si>
  <si>
    <t>属性，基本</t>
    <phoneticPr fontId="18" type="noConversion"/>
  </si>
  <si>
    <t>foreach(IMonster im in m.GetRangeMonster(p.IsLeft,s.Target,s.Shape,s.Range,mouse))im.OnMagicDamage(s.Damage,s.Attr);</t>
    <phoneticPr fontId="18" type="noConversion"/>
  </si>
  <si>
    <t>对2.5卡片距离内敌方单位造成{0}点魔法伤害</t>
    <phoneticPr fontId="18" type="noConversion"/>
  </si>
  <si>
    <t>群伤</t>
    <phoneticPr fontId="18" type="noConversion"/>
  </si>
  <si>
    <t>foreach(IMonster im in m.GetAllMonster(mouse).FilterType(0))if(im.IsDefence)im.OnMagicDamage(s.Damage,s.Attr);</t>
    <phoneticPr fontId="18" type="noConversion"/>
  </si>
  <si>
    <t>对敌我所有防御单位造成{0}点魔法伤害</t>
    <phoneticPr fontId="18" type="noConversion"/>
  </si>
  <si>
    <t>foreach(IMonster im in m.GetAllMonster(mouse).FilterStar(1,5))im.OnMagicDamage(s.Damage,s.Attr);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</si>
  <si>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</si>
  <si>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</si>
  <si>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</si>
  <si>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</si>
  <si>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</si>
  <si>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</si>
  <si>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</si>
  <si>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m.SetRowUnitPosition(mouse.Y,p.IsLeft,"siden");if(MathTool.GetRandom(100)&lt;s.Rate) p.AddCard(s.Id, s.Level);</t>
    <phoneticPr fontId="18" type="noConversion"/>
  </si>
  <si>
    <t>群伤</t>
    <phoneticPr fontId="18" type="noConversion"/>
  </si>
  <si>
    <t>单伤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</si>
  <si>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</si>
  <si>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</si>
  <si>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t.OnMagicDamage(s.Damage,s.Attr);if(MathTool.GetRandom(100)&lt;s.Rate)t.AddBuff(56000002,lv,s.Time);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</si>
  <si>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</si>
  <si>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</si>
  <si>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单伤，负状</t>
    <phoneticPr fontId="18" type="noConversion"/>
  </si>
  <si>
    <t>t.OnMagicDamage(s.Damage,s.Attr);if(MathTool.GetRandom(100)&lt;s.Rate)t.AddBuff(56000010,lv,s.Time);</t>
    <phoneticPr fontId="18" type="noConversion"/>
  </si>
  <si>
    <t>负状</t>
    <phoneticPr fontId="18" type="noConversion"/>
  </si>
  <si>
    <t>t.AddBuff(56000202,lv,s.Time);t.AddHp(s.Cure);</t>
    <phoneticPr fontId="18" type="noConversion"/>
  </si>
  <si>
    <t>foreach(IMonster im in m.GetRangeMonster(p.IsLeft,s.Target,s.Shape,s.Range,mouse)){im.OnMagicDamage(s.Damage,s.Attr);im.AddBuff(56000009,lv,s.Time);}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</si>
  <si>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</si>
  <si>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</si>
  <si>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群伤，负状</t>
    <phoneticPr fontId="18" type="noConversion"/>
  </si>
  <si>
    <t>对敌方单体造成{0}点魔法伤害，伤害抖动15%</t>
    <phoneticPr fontId="18" type="noConversion"/>
  </si>
  <si>
    <t>对敌方单体造成{0}点魔法伤害</t>
  </si>
  <si>
    <t>t.OnMagicDamage(s.Damage,s.Attr);</t>
    <phoneticPr fontId="18" type="noConversion"/>
  </si>
  <si>
    <t>单伤</t>
    <phoneticPr fontId="18" type="noConversion"/>
  </si>
  <si>
    <t>NER</t>
    <phoneticPr fontId="18" type="noConversion"/>
  </si>
  <si>
    <t>对2卡片距离内敌方单位造成{0}点魔法伤害</t>
    <phoneticPr fontId="18" type="noConversion"/>
  </si>
  <si>
    <t>群伤</t>
    <phoneticPr fontId="18" type="noConversion"/>
  </si>
  <si>
    <t>foreach(IMonster im in m.GetAllMonster(mouse))if(im.Owner.IsLeft!=p.IsLeft)im.BreakWeapon();if(MathTool.GetRandom(100)&lt;s.Rate) p.GetNextNCard(1);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</si>
  <si>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</si>
  <si>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</si>
  <si>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正状，治疗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</si>
  <si>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</si>
  <si>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</si>
  <si>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p.GetNextNCard(1);if(MathTool.GetRandom(100)&lt;s.Rate) p.GetNextNCard(1);</t>
    <phoneticPr fontId="18" type="noConversion"/>
  </si>
  <si>
    <t>p.AddSpike(57000006);if(MathTool.GetRandom(100)&lt;s.Rate) p.GetNextNCard(1);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</si>
  <si>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</si>
  <si>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</si>
  <si>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属性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</si>
  <si>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</si>
  <si>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</si>
  <si>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</si>
  <si>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</si>
  <si>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</si>
  <si>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</si>
  <si>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</si>
  <si>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int scount=0;foreach(IMonster im in m.GetAllMonster(mouse))if(im.IsLeft==p.IsLeft&amp;&amp;im.WeaponId==52100001)scount++;foreach(IMonster im in m.GetRangeMonster(p.IsLeft,s.Target,s.Shape,s.Range,mouse))im.OnMagicDamage(s.Damage*scount,s.Attr);</t>
    <phoneticPr fontId="18" type="noConversion"/>
  </si>
  <si>
    <t>bandattack</t>
    <phoneticPr fontId="18" type="noConversion"/>
  </si>
  <si>
    <t>群伤</t>
    <phoneticPr fontId="18" type="noConversion"/>
  </si>
  <si>
    <t>NER</t>
    <phoneticPr fontId="18" type="noConversion"/>
  </si>
  <si>
    <t>对1.2卡片距离内敌方单位造成我方铁盾数x{0}点魔法伤害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</si>
  <si>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</si>
  <si>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</si>
  <si>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</si>
  <si>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</si>
  <si>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</si>
  <si>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</si>
  <si>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</si>
  <si>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群伤</t>
    <phoneticPr fontId="18" type="noConversion"/>
  </si>
  <si>
    <t>群伤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</si>
  <si>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</si>
  <si>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</si>
  <si>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</si>
  <si>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</si>
  <si>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</si>
  <si>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属性，手牌</t>
    <phoneticPr fontId="18" type="noConversion"/>
  </si>
  <si>
    <t>回复召唤师{3:0.0}点LP，并抽两张牌</t>
    <phoneticPr fontId="18" type="noConversion"/>
  </si>
  <si>
    <t>p.AddLp(s.Help);p.GetNextNCard(2);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</si>
  <si>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</si>
  <si>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</si>
  <si>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</si>
  <si>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</si>
  <si>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</si>
  <si>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</si>
  <si>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</si>
  <si>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</si>
  <si>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</si>
  <si>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foreach(IMonster im in m.GetRangeMonster(p.IsLeft,s.Target,s.Shape,s.Range,mouse))im.OnMagicDamage(s.Damage*MathTool.GetRandom(75,125)/100,s.Attr);</t>
    <phoneticPr fontId="18" type="noConversion"/>
  </si>
  <si>
    <t>t.OnMagicDamage(s.Damage*MathTool.GetRandom(85,115)/100,s.Attr);</t>
    <phoneticPr fontId="18" type="noConversion"/>
  </si>
  <si>
    <t>foreach(IMonster im in m.GetRangeMonster(p.IsLeft,s.Target,s.Shape,s.Range,mouse))im.OnMagicDamage(s.Damage*MathTool.GetRandom(70,130)/100,s.Attr);</t>
    <phoneticPr fontId="18" type="noConversion"/>
  </si>
  <si>
    <t>m.ReviveUnit(p,mouse,s.Cure);</t>
    <phoneticPr fontId="18" type="noConversion"/>
  </si>
  <si>
    <t>UES</t>
    <phoneticPr fontId="18" type="noConversion"/>
  </si>
  <si>
    <t>t.OnMagicDamage(s.Damage,s.Attr);t.Silent();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</si>
  <si>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</si>
  <si>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</si>
  <si>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</si>
  <si>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状态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</si>
  <si>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</si>
  <si>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</si>
  <si>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p.CopyRandomNCard(2,s.Id);if(MathTool.GetRandom(100)&lt;s.Rate) p.AddMp(4);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</si>
  <si>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</si>
  <si>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随机拷贝手上2张卡片，并有{4:0.0}%几率不消耗MP</t>
    <phoneticPr fontId="18" type="noConversion"/>
  </si>
  <si>
    <t>沉默范围内的目标，并有{4:0.0}%几率不消耗MP</t>
    <phoneticPr fontId="18" type="noConversion"/>
  </si>
  <si>
    <t>question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</si>
</sst>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4"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23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142496"/>
        <c:axId val="282143056"/>
      </c:barChart>
      <c:catAx>
        <c:axId val="2821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143056"/>
        <c:crosses val="autoZero"/>
        <c:auto val="1"/>
        <c:lblAlgn val="ctr"/>
        <c:lblOffset val="100"/>
        <c:noMultiLvlLbl val="0"/>
      </c:catAx>
      <c:valAx>
        <c:axId val="2821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14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4" totalsRowShown="0" headerRowDxfId="153" dataDxfId="152" tableBorderDxfId="151">
  <autoFilter ref="A3:AB114"/>
  <sortState ref="A4:AB113">
    <sortCondition ref="A3:A113"/>
  </sortState>
  <tableColumns count="28">
    <tableColumn id="1" name="Id" dataDxfId="150"/>
    <tableColumn id="2" name="Name" dataDxfId="149"/>
    <tableColumn id="20" name="Ename" dataDxfId="148"/>
    <tableColumn id="21" name="Remark" dataDxfId="147"/>
    <tableColumn id="3" name="Star" dataDxfId="146"/>
    <tableColumn id="4" name="Type" dataDxfId="145"/>
    <tableColumn id="5" name="Attr" dataDxfId="144"/>
    <tableColumn id="8" name="Quality" dataDxfId="143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42"/>
    <tableColumn id="9" name="Damage" dataDxfId="141"/>
    <tableColumn id="10" name="Cure" dataDxfId="140"/>
    <tableColumn id="11" name="Time" dataDxfId="139"/>
    <tableColumn id="13" name="Help" dataDxfId="138"/>
    <tableColumn id="16" name="Rate" dataDxfId="137"/>
    <tableColumn id="12" name="Modify" dataDxfId="136"/>
    <tableColumn id="27" name="Sum" dataDxfId="135">
      <calculatedColumnFormula>S4-100+O4</calculatedColumnFormula>
    </tableColumn>
    <tableColumn id="6" name="Range" dataDxfId="134"/>
    <tableColumn id="15" name="Target" dataDxfId="133"/>
    <tableColumn id="25" name="Mark" dataDxfId="132"/>
    <tableColumn id="22" name="Effect" dataDxfId="131"/>
    <tableColumn id="24" name="GetDescript" dataDxfId="130"/>
    <tableColumn id="17" name="UnitEffect" dataDxfId="129"/>
    <tableColumn id="28" name="AreaEffect" dataDxfId="128"/>
    <tableColumn id="26" name="JobId" dataDxfId="127"/>
    <tableColumn id="18" name="Res" dataDxfId="126"/>
    <tableColumn id="19" name="Icon" dataDxfId="125"/>
    <tableColumn id="14" name="IsSpecial" dataDxfId="124"/>
    <tableColumn id="23" name="IsNew" dataDxfId="12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122" dataDxfId="121" tableBorderDxfId="120">
  <autoFilter ref="A3:AB11"/>
  <sortState ref="A4:X138">
    <sortCondition ref="A3:A138"/>
  </sortState>
  <tableColumns count="28">
    <tableColumn id="1" name="Id" dataDxfId="119"/>
    <tableColumn id="2" name="Name" dataDxfId="118"/>
    <tableColumn id="20" name="Ename" dataDxfId="117"/>
    <tableColumn id="21" name="Remark" dataDxfId="116"/>
    <tableColumn id="3" name="Star" dataDxfId="115"/>
    <tableColumn id="4" name="Type" dataDxfId="114"/>
    <tableColumn id="5" name="Attr" dataDxfId="113"/>
    <tableColumn id="8" name="Quality" dataDxfId="11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1"/>
    <tableColumn id="9" name="Damage" dataDxfId="110"/>
    <tableColumn id="10" name="Cure" dataDxfId="109"/>
    <tableColumn id="11" name="Time" dataDxfId="108"/>
    <tableColumn id="13" name="Help" dataDxfId="107"/>
    <tableColumn id="16" name="Rate" dataDxfId="106"/>
    <tableColumn id="12" name="Modify" dataDxfId="105"/>
    <tableColumn id="27" name="Sum" dataDxfId="104">
      <calculatedColumnFormula>S4-100+O4</calculatedColumnFormula>
    </tableColumn>
    <tableColumn id="6" name="Range" dataDxfId="103"/>
    <tableColumn id="15" name="Target" dataDxfId="102"/>
    <tableColumn id="25" name="Mark" dataDxfId="101"/>
    <tableColumn id="22" name="Effect" dataDxfId="100"/>
    <tableColumn id="24" name="GetDescript" dataDxfId="99"/>
    <tableColumn id="17" name="UnitEffect" dataDxfId="98"/>
    <tableColumn id="28" name="AreaEffect" dataDxfId="97"/>
    <tableColumn id="26" name="JobId" dataDxfId="96"/>
    <tableColumn id="18" name="Res" dataDxfId="95"/>
    <tableColumn id="19" name="Icon" dataDxfId="94"/>
    <tableColumn id="14" name="IsSpecial" dataDxfId="93"/>
    <tableColumn id="23" name="IsNew" dataDxfId="9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91" tableBorderDxfId="90">
  <autoFilter ref="A3:AB9"/>
  <sortState ref="A4:X138">
    <sortCondition ref="A3:A138"/>
  </sortState>
  <tableColumns count="28">
    <tableColumn id="1" name="Id" dataDxfId="89"/>
    <tableColumn id="2" name="Name" dataDxfId="88"/>
    <tableColumn id="20" name="Ename" dataDxfId="87"/>
    <tableColumn id="21" name="Remark" dataDxfId="86"/>
    <tableColumn id="3" name="Star" dataDxfId="85"/>
    <tableColumn id="4" name="Type" dataDxfId="84"/>
    <tableColumn id="5" name="Attr" dataDxfId="83"/>
    <tableColumn id="8" name="Quality" dataDxfId="8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81"/>
    <tableColumn id="9" name="Damage" dataDxfId="80"/>
    <tableColumn id="10" name="Cure" dataDxfId="79"/>
    <tableColumn id="11" name="Time" dataDxfId="78"/>
    <tableColumn id="13" name="Help" dataDxfId="77"/>
    <tableColumn id="16" name="Rate" dataDxfId="76"/>
    <tableColumn id="12" name="Modify" dataDxfId="75"/>
    <tableColumn id="27" name="Sum" dataDxfId="74">
      <calculatedColumnFormula>S4-100+O4</calculatedColumnFormula>
    </tableColumn>
    <tableColumn id="6" name="Range" dataDxfId="73"/>
    <tableColumn id="15" name="Target" dataDxfId="72"/>
    <tableColumn id="25" name="Mark" dataDxfId="71"/>
    <tableColumn id="22" name="Effect" dataDxfId="70"/>
    <tableColumn id="24" name="GetDescript" dataDxfId="69"/>
    <tableColumn id="17" name="UnitEffect" dataDxfId="68"/>
    <tableColumn id="28" name="AreaEffect" dataDxfId="67"/>
    <tableColumn id="26" name="JobId" dataDxfId="66"/>
    <tableColumn id="18" name="Res" dataDxfId="65"/>
    <tableColumn id="19" name="Icon" dataDxfId="64"/>
    <tableColumn id="14" name="IsSpecial" dataDxfId="63"/>
    <tableColumn id="23" name="IsNew" dataDxfId="6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4"/>
  <sheetViews>
    <sheetView tabSelected="1" workbookViewId="0">
      <pane xSplit="2" ySplit="3" topLeftCell="C111" activePane="bottomRight" state="frozen"/>
      <selection pane="topRight" activeCell="C1" sqref="C1"/>
      <selection pane="bottomLeft" activeCell="A4" sqref="A4"/>
      <selection pane="bottomRight" activeCell="W114" sqref="W114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4" width="9.10937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481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483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486</v>
      </c>
      <c r="X1" s="40" t="s">
        <v>527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326</v>
      </c>
      <c r="K2" s="18" t="s">
        <v>329</v>
      </c>
      <c r="L2" s="18" t="s">
        <v>350</v>
      </c>
      <c r="M2" s="18" t="s">
        <v>350</v>
      </c>
      <c r="N2" s="18" t="s">
        <v>352</v>
      </c>
      <c r="O2" s="18" t="s">
        <v>334</v>
      </c>
      <c r="P2" s="18" t="s">
        <v>484</v>
      </c>
      <c r="Q2" s="4" t="s">
        <v>317</v>
      </c>
      <c r="R2" s="4" t="s">
        <v>179</v>
      </c>
      <c r="S2" s="4" t="s">
        <v>531</v>
      </c>
      <c r="T2" s="4" t="s">
        <v>453</v>
      </c>
      <c r="U2" s="10" t="s">
        <v>179</v>
      </c>
      <c r="V2" s="4" t="s">
        <v>179</v>
      </c>
      <c r="W2" s="4" t="s">
        <v>487</v>
      </c>
      <c r="X2" s="41" t="s">
        <v>528</v>
      </c>
      <c r="Y2" s="4" t="s">
        <v>178</v>
      </c>
      <c r="Z2" s="5" t="s">
        <v>179</v>
      </c>
      <c r="AA2" s="24" t="s">
        <v>365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482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485</v>
      </c>
      <c r="Q3" s="6" t="s">
        <v>318</v>
      </c>
      <c r="R3" s="2" t="s">
        <v>491</v>
      </c>
      <c r="S3" s="2" t="s">
        <v>392</v>
      </c>
      <c r="T3" s="6" t="s">
        <v>490</v>
      </c>
      <c r="U3" s="6" t="s">
        <v>707</v>
      </c>
      <c r="V3" s="6" t="s">
        <v>500</v>
      </c>
      <c r="W3" s="6" t="s">
        <v>488</v>
      </c>
      <c r="X3" s="42" t="s">
        <v>529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48">
      <c r="A4">
        <v>53000001</v>
      </c>
      <c r="B4" s="8" t="s">
        <v>0</v>
      </c>
      <c r="C4" s="1" t="s">
        <v>213</v>
      </c>
      <c r="D4" s="25" t="s">
        <v>694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38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738</v>
      </c>
      <c r="U4" s="7" t="s">
        <v>740</v>
      </c>
      <c r="V4" s="1" t="s">
        <v>2</v>
      </c>
      <c r="W4" s="1"/>
      <c r="X4" s="1"/>
      <c r="Y4" s="1">
        <v>4</v>
      </c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214</v>
      </c>
      <c r="D5" s="25" t="s">
        <v>695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38">
        <f t="shared" si="1"/>
        <v>-4</v>
      </c>
      <c r="Q5" s="1">
        <v>0</v>
      </c>
      <c r="R5" s="1" t="s">
        <v>1</v>
      </c>
      <c r="S5">
        <v>80</v>
      </c>
      <c r="T5" s="11" t="s">
        <v>410</v>
      </c>
      <c r="U5" s="7" t="s">
        <v>606</v>
      </c>
      <c r="V5" s="1" t="s">
        <v>4</v>
      </c>
      <c r="W5" s="1"/>
      <c r="X5" s="1"/>
      <c r="Y5" s="1">
        <v>4</v>
      </c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215</v>
      </c>
      <c r="D6" s="25" t="s">
        <v>556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38">
        <f t="shared" si="1"/>
        <v>-4</v>
      </c>
      <c r="Q6" s="1">
        <v>0</v>
      </c>
      <c r="R6" s="1" t="s">
        <v>6</v>
      </c>
      <c r="S6">
        <v>100</v>
      </c>
      <c r="T6" s="11" t="s">
        <v>520</v>
      </c>
      <c r="U6" s="7" t="s">
        <v>388</v>
      </c>
      <c r="V6" s="1" t="s">
        <v>7</v>
      </c>
      <c r="W6" s="1"/>
      <c r="X6" s="1"/>
      <c r="Y6" s="1">
        <v>4</v>
      </c>
      <c r="Z6" s="1">
        <v>3</v>
      </c>
      <c r="AA6" s="27">
        <v>0</v>
      </c>
      <c r="AB6" s="25">
        <v>0</v>
      </c>
    </row>
    <row r="7" spans="1:28" ht="36">
      <c r="A7">
        <v>53000004</v>
      </c>
      <c r="B7" s="8" t="s">
        <v>8</v>
      </c>
      <c r="C7" s="1" t="s">
        <v>216</v>
      </c>
      <c r="D7" s="25" t="s">
        <v>530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38">
        <f t="shared" si="1"/>
        <v>-2</v>
      </c>
      <c r="Q7" s="1">
        <v>0</v>
      </c>
      <c r="R7" s="1" t="s">
        <v>6</v>
      </c>
      <c r="S7">
        <v>100</v>
      </c>
      <c r="T7" s="11" t="s">
        <v>521</v>
      </c>
      <c r="U7" s="7" t="s">
        <v>389</v>
      </c>
      <c r="V7" s="1" t="s">
        <v>9</v>
      </c>
      <c r="W7" s="1"/>
      <c r="X7" s="1">
        <v>11000003</v>
      </c>
      <c r="Y7" s="1">
        <v>4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198</v>
      </c>
      <c r="C8" s="1" t="s">
        <v>217</v>
      </c>
      <c r="D8" s="25" t="s">
        <v>503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38">
        <f t="shared" si="1"/>
        <v>3</v>
      </c>
      <c r="Q8" s="1">
        <v>25</v>
      </c>
      <c r="R8" s="1" t="s">
        <v>502</v>
      </c>
      <c r="S8">
        <v>100</v>
      </c>
      <c r="T8" s="11" t="s">
        <v>504</v>
      </c>
      <c r="U8" s="7" t="s">
        <v>348</v>
      </c>
      <c r="V8" s="1"/>
      <c r="W8" s="1" t="s">
        <v>10</v>
      </c>
      <c r="X8" s="1">
        <v>11000004</v>
      </c>
      <c r="Y8" s="1">
        <v>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296</v>
      </c>
      <c r="D9" s="25" t="s">
        <v>557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38">
        <f t="shared" si="1"/>
        <v>-4</v>
      </c>
      <c r="Q9" s="1">
        <v>20</v>
      </c>
      <c r="R9" s="1" t="s">
        <v>172</v>
      </c>
      <c r="S9">
        <v>90</v>
      </c>
      <c r="T9" s="11" t="s">
        <v>532</v>
      </c>
      <c r="U9" s="7" t="s">
        <v>508</v>
      </c>
      <c r="V9" s="1" t="s">
        <v>2</v>
      </c>
      <c r="W9" s="1"/>
      <c r="X9" s="1"/>
      <c r="Y9" s="1">
        <v>4</v>
      </c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297</v>
      </c>
      <c r="D10" s="25" t="s">
        <v>557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38">
        <f t="shared" si="1"/>
        <v>-4</v>
      </c>
      <c r="Q10" s="1">
        <v>20</v>
      </c>
      <c r="R10" s="1" t="s">
        <v>172</v>
      </c>
      <c r="S10">
        <v>90</v>
      </c>
      <c r="T10" s="11" t="s">
        <v>514</v>
      </c>
      <c r="U10" s="7" t="s">
        <v>507</v>
      </c>
      <c r="V10" s="1" t="s">
        <v>2</v>
      </c>
      <c r="W10" s="1"/>
      <c r="X10" s="1"/>
      <c r="Y10" s="1">
        <v>4</v>
      </c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298</v>
      </c>
      <c r="D11" s="25" t="s">
        <v>557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38">
        <f t="shared" si="1"/>
        <v>-4</v>
      </c>
      <c r="Q11" s="1">
        <v>20</v>
      </c>
      <c r="R11" s="1" t="s">
        <v>172</v>
      </c>
      <c r="S11">
        <v>90</v>
      </c>
      <c r="T11" s="11" t="s">
        <v>515</v>
      </c>
      <c r="U11" s="7" t="s">
        <v>509</v>
      </c>
      <c r="V11" s="1" t="s">
        <v>2</v>
      </c>
      <c r="W11" s="1"/>
      <c r="X11" s="1"/>
      <c r="Y11" s="1">
        <v>4</v>
      </c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299</v>
      </c>
      <c r="D12" s="25" t="s">
        <v>557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38">
        <f t="shared" si="1"/>
        <v>-4</v>
      </c>
      <c r="Q12" s="1">
        <v>20</v>
      </c>
      <c r="R12" s="1" t="s">
        <v>172</v>
      </c>
      <c r="S12">
        <v>90</v>
      </c>
      <c r="T12" s="11" t="s">
        <v>516</v>
      </c>
      <c r="U12" s="7" t="s">
        <v>510</v>
      </c>
      <c r="V12" s="1" t="s">
        <v>2</v>
      </c>
      <c r="W12" s="1"/>
      <c r="X12" s="1"/>
      <c r="Y12" s="1">
        <v>4</v>
      </c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218</v>
      </c>
      <c r="D13" s="25" t="s">
        <v>557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38">
        <f t="shared" si="1"/>
        <v>-4</v>
      </c>
      <c r="Q13" s="1">
        <v>20</v>
      </c>
      <c r="R13" s="1" t="s">
        <v>172</v>
      </c>
      <c r="S13">
        <v>90</v>
      </c>
      <c r="T13" s="11" t="s">
        <v>517</v>
      </c>
      <c r="U13" s="7" t="s">
        <v>511</v>
      </c>
      <c r="V13" s="1" t="s">
        <v>2</v>
      </c>
      <c r="W13" s="1"/>
      <c r="X13" s="1"/>
      <c r="Y13" s="1">
        <v>4</v>
      </c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212</v>
      </c>
      <c r="D14" s="25" t="s">
        <v>557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38">
        <f t="shared" si="1"/>
        <v>-4</v>
      </c>
      <c r="Q14" s="1">
        <v>20</v>
      </c>
      <c r="R14" s="1" t="s">
        <v>172</v>
      </c>
      <c r="S14">
        <v>90</v>
      </c>
      <c r="T14" s="11" t="s">
        <v>518</v>
      </c>
      <c r="U14" s="7" t="s">
        <v>512</v>
      </c>
      <c r="V14" s="1" t="s">
        <v>2</v>
      </c>
      <c r="W14" s="1"/>
      <c r="X14" s="1"/>
      <c r="Y14" s="1">
        <v>4</v>
      </c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219</v>
      </c>
      <c r="D15" s="25" t="s">
        <v>557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38">
        <f t="shared" si="1"/>
        <v>-4</v>
      </c>
      <c r="Q15" s="1">
        <v>20</v>
      </c>
      <c r="R15" s="1" t="s">
        <v>172</v>
      </c>
      <c r="S15">
        <v>90</v>
      </c>
      <c r="T15" s="11" t="s">
        <v>519</v>
      </c>
      <c r="U15" s="7" t="s">
        <v>513</v>
      </c>
      <c r="V15" s="1" t="s">
        <v>2</v>
      </c>
      <c r="W15" s="1"/>
      <c r="X15" s="1"/>
      <c r="Y15" s="1">
        <v>4</v>
      </c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376</v>
      </c>
      <c r="C16" s="15" t="s">
        <v>377</v>
      </c>
      <c r="D16" s="25" t="s">
        <v>554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38">
        <f t="shared" si="1"/>
        <v>3</v>
      </c>
      <c r="Q16" s="15">
        <v>0</v>
      </c>
      <c r="R16" s="15" t="s">
        <v>378</v>
      </c>
      <c r="S16">
        <v>100</v>
      </c>
      <c r="T16" s="11" t="s">
        <v>667</v>
      </c>
      <c r="U16" s="7" t="s">
        <v>553</v>
      </c>
      <c r="V16" s="1" t="s">
        <v>105</v>
      </c>
      <c r="W16" s="1"/>
      <c r="X16" s="1">
        <v>11000006</v>
      </c>
      <c r="Y16" s="15">
        <v>4</v>
      </c>
      <c r="Z16" s="15">
        <v>13</v>
      </c>
      <c r="AA16" s="27">
        <v>0</v>
      </c>
      <c r="AB16" s="25">
        <v>1</v>
      </c>
    </row>
    <row r="17" spans="1:28" ht="72">
      <c r="A17">
        <v>53000014</v>
      </c>
      <c r="B17" s="8" t="s">
        <v>496</v>
      </c>
      <c r="C17" s="1" t="s">
        <v>498</v>
      </c>
      <c r="D17" s="25" t="s">
        <v>497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8">
        <f t="shared" si="1"/>
        <v>0</v>
      </c>
      <c r="Q17" s="1">
        <v>30</v>
      </c>
      <c r="R17" s="1" t="s">
        <v>499</v>
      </c>
      <c r="S17">
        <v>100</v>
      </c>
      <c r="T17" s="11" t="s">
        <v>584</v>
      </c>
      <c r="U17" s="7" t="s">
        <v>533</v>
      </c>
      <c r="V17" s="1" t="s">
        <v>501</v>
      </c>
      <c r="W17" s="1"/>
      <c r="X17" s="1">
        <v>11000006</v>
      </c>
      <c r="Y17" s="1">
        <v>4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220</v>
      </c>
      <c r="D18" s="25" t="s">
        <v>534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38">
        <f t="shared" si="1"/>
        <v>0</v>
      </c>
      <c r="Q18" s="1">
        <v>0</v>
      </c>
      <c r="R18" s="1" t="s">
        <v>14</v>
      </c>
      <c r="S18">
        <v>75</v>
      </c>
      <c r="T18" s="11" t="s">
        <v>560</v>
      </c>
      <c r="U18" s="7" t="s">
        <v>336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221</v>
      </c>
      <c r="D19" s="25" t="s">
        <v>535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38">
        <f t="shared" si="1"/>
        <v>0</v>
      </c>
      <c r="Q19" s="1">
        <v>0</v>
      </c>
      <c r="R19" s="1" t="s">
        <v>6</v>
      </c>
      <c r="S19">
        <v>75</v>
      </c>
      <c r="T19" s="11" t="s">
        <v>551</v>
      </c>
      <c r="U19" s="7" t="s">
        <v>337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7">
        <v>0</v>
      </c>
      <c r="AB19" s="25">
        <v>0</v>
      </c>
    </row>
    <row r="20" spans="1:28">
      <c r="A20">
        <v>53000017</v>
      </c>
      <c r="B20" s="8" t="s">
        <v>18</v>
      </c>
      <c r="C20" s="1" t="s">
        <v>222</v>
      </c>
      <c r="D20" s="25" t="s">
        <v>505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38">
        <f t="shared" si="1"/>
        <v>0</v>
      </c>
      <c r="Q20" s="1">
        <v>0</v>
      </c>
      <c r="R20" s="1" t="s">
        <v>6</v>
      </c>
      <c r="S20">
        <v>100</v>
      </c>
      <c r="T20" s="11" t="s">
        <v>506</v>
      </c>
      <c r="U20" s="7" t="s">
        <v>552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223</v>
      </c>
      <c r="D21" s="25" t="s">
        <v>530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38">
        <f t="shared" si="1"/>
        <v>2</v>
      </c>
      <c r="Q21" s="1">
        <v>0</v>
      </c>
      <c r="R21" s="1" t="s">
        <v>6</v>
      </c>
      <c r="S21">
        <v>102</v>
      </c>
      <c r="T21" s="11" t="s">
        <v>718</v>
      </c>
      <c r="U21" s="7" t="s">
        <v>715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224</v>
      </c>
      <c r="D22" s="25" t="s">
        <v>536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38">
        <f t="shared" si="1"/>
        <v>3</v>
      </c>
      <c r="Q22" s="1">
        <v>40</v>
      </c>
      <c r="R22" s="7" t="s">
        <v>773</v>
      </c>
      <c r="S22">
        <v>100</v>
      </c>
      <c r="T22" s="11" t="s">
        <v>588</v>
      </c>
      <c r="U22" s="7" t="s">
        <v>590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225</v>
      </c>
      <c r="D23" s="25" t="s">
        <v>587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38">
        <f t="shared" si="1"/>
        <v>-1</v>
      </c>
      <c r="Q23" s="1">
        <v>60</v>
      </c>
      <c r="R23" s="7" t="s">
        <v>774</v>
      </c>
      <c r="S23">
        <v>100</v>
      </c>
      <c r="T23" s="11" t="s">
        <v>589</v>
      </c>
      <c r="U23" s="7" t="s">
        <v>585</v>
      </c>
      <c r="V23" s="1" t="s">
        <v>586</v>
      </c>
      <c r="W23" s="1" t="s">
        <v>586</v>
      </c>
      <c r="X23" s="1">
        <v>11000007</v>
      </c>
      <c r="Y23" s="1">
        <v>4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226</v>
      </c>
      <c r="D24" s="25" t="s">
        <v>593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38">
        <f t="shared" si="1"/>
        <v>6</v>
      </c>
      <c r="Q24" s="1">
        <v>90</v>
      </c>
      <c r="R24" s="7" t="s">
        <v>775</v>
      </c>
      <c r="S24">
        <v>100</v>
      </c>
      <c r="T24" s="11" t="s">
        <v>591</v>
      </c>
      <c r="U24" s="7" t="s">
        <v>592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227</v>
      </c>
      <c r="D25" s="25" t="s">
        <v>623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38">
        <f t="shared" si="1"/>
        <v>7</v>
      </c>
      <c r="Q25" s="1">
        <v>0</v>
      </c>
      <c r="R25" s="1" t="s">
        <v>28</v>
      </c>
      <c r="S25">
        <v>107</v>
      </c>
      <c r="T25" s="11" t="s">
        <v>622</v>
      </c>
      <c r="U25" s="7" t="s">
        <v>399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228</v>
      </c>
      <c r="D26" s="25" t="s">
        <v>539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38">
        <f t="shared" si="1"/>
        <v>1</v>
      </c>
      <c r="Q26" s="1">
        <v>-3</v>
      </c>
      <c r="R26" s="1" t="s">
        <v>1</v>
      </c>
      <c r="S26">
        <v>100</v>
      </c>
      <c r="T26" s="11" t="s">
        <v>404</v>
      </c>
      <c r="U26" s="21" t="s">
        <v>402</v>
      </c>
      <c r="V26" s="1" t="s">
        <v>2</v>
      </c>
      <c r="W26" s="1"/>
      <c r="X26" s="1"/>
      <c r="Y26" s="1">
        <v>4</v>
      </c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229</v>
      </c>
      <c r="D27" s="25" t="s">
        <v>538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38">
        <f t="shared" si="1"/>
        <v>-2</v>
      </c>
      <c r="Q27" s="1">
        <v>0</v>
      </c>
      <c r="R27" s="1" t="s">
        <v>1</v>
      </c>
      <c r="S27">
        <v>90</v>
      </c>
      <c r="T27" s="11" t="s">
        <v>405</v>
      </c>
      <c r="U27" s="7" t="s">
        <v>403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230</v>
      </c>
      <c r="D28" s="25" t="s">
        <v>530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38">
        <f t="shared" si="1"/>
        <v>0</v>
      </c>
      <c r="Q28" s="1">
        <v>10</v>
      </c>
      <c r="R28" s="1" t="s">
        <v>6</v>
      </c>
      <c r="S28">
        <v>100</v>
      </c>
      <c r="T28" s="11" t="s">
        <v>537</v>
      </c>
      <c r="U28" s="7" t="s">
        <v>562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231</v>
      </c>
      <c r="D29" s="25" t="s">
        <v>594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38">
        <f t="shared" si="1"/>
        <v>5</v>
      </c>
      <c r="Q29" s="1">
        <v>10</v>
      </c>
      <c r="R29" s="1" t="s">
        <v>35</v>
      </c>
      <c r="S29">
        <v>100</v>
      </c>
      <c r="T29" s="11" t="s">
        <v>784</v>
      </c>
      <c r="U29" s="7" t="s">
        <v>558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232</v>
      </c>
      <c r="D30" s="25" t="s">
        <v>571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38">
        <f t="shared" si="1"/>
        <v>-4</v>
      </c>
      <c r="Q30" s="1">
        <v>10</v>
      </c>
      <c r="R30" s="1" t="s">
        <v>38</v>
      </c>
      <c r="S30">
        <v>96</v>
      </c>
      <c r="T30" s="11" t="s">
        <v>567</v>
      </c>
      <c r="U30" s="7" t="s">
        <v>569</v>
      </c>
      <c r="V30" s="1" t="s">
        <v>39</v>
      </c>
      <c r="W30" s="1"/>
      <c r="X30" s="1"/>
      <c r="Y30" s="1">
        <v>4</v>
      </c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233</v>
      </c>
      <c r="D31" s="25" t="s">
        <v>572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38">
        <f t="shared" si="1"/>
        <v>-4</v>
      </c>
      <c r="Q31" s="1">
        <v>10</v>
      </c>
      <c r="R31" s="1" t="s">
        <v>38</v>
      </c>
      <c r="S31">
        <v>96</v>
      </c>
      <c r="T31" s="11" t="s">
        <v>568</v>
      </c>
      <c r="U31" s="7" t="s">
        <v>570</v>
      </c>
      <c r="V31" s="1" t="s">
        <v>41</v>
      </c>
      <c r="W31" s="1"/>
      <c r="X31" s="1"/>
      <c r="Y31" s="1">
        <v>4</v>
      </c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234</v>
      </c>
      <c r="D32" s="25" t="s">
        <v>555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38">
        <f t="shared" si="1"/>
        <v>2</v>
      </c>
      <c r="Q32" s="1">
        <v>10</v>
      </c>
      <c r="R32" s="1" t="s">
        <v>6</v>
      </c>
      <c r="S32">
        <v>100</v>
      </c>
      <c r="T32" s="11" t="s">
        <v>520</v>
      </c>
      <c r="U32" s="21" t="s">
        <v>345</v>
      </c>
      <c r="V32" s="1" t="s">
        <v>43</v>
      </c>
      <c r="W32" s="1"/>
      <c r="X32" s="1"/>
      <c r="Y32" s="1">
        <v>4</v>
      </c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462</v>
      </c>
      <c r="C33" s="1" t="s">
        <v>463</v>
      </c>
      <c r="D33" s="25" t="s">
        <v>541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38">
        <f t="shared" si="1"/>
        <v>0</v>
      </c>
      <c r="Q33" s="1">
        <v>12</v>
      </c>
      <c r="R33" s="1" t="s">
        <v>28</v>
      </c>
      <c r="S33">
        <v>100</v>
      </c>
      <c r="T33" s="11" t="s">
        <v>471</v>
      </c>
      <c r="U33" s="1" t="s">
        <v>540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7">
        <v>0</v>
      </c>
      <c r="AB33" s="25">
        <v>1</v>
      </c>
    </row>
    <row r="34" spans="1:28" ht="24">
      <c r="A34">
        <v>53000031</v>
      </c>
      <c r="B34" s="8" t="s">
        <v>464</v>
      </c>
      <c r="C34" s="1" t="s">
        <v>465</v>
      </c>
      <c r="D34" s="25" t="s">
        <v>541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38">
        <f t="shared" si="1"/>
        <v>0</v>
      </c>
      <c r="Q34" s="1">
        <v>12</v>
      </c>
      <c r="R34" s="1" t="s">
        <v>28</v>
      </c>
      <c r="S34">
        <v>100</v>
      </c>
      <c r="T34" s="11" t="s">
        <v>472</v>
      </c>
      <c r="U34" s="1" t="s">
        <v>466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7">
        <v>0</v>
      </c>
      <c r="AB34" s="25">
        <v>1</v>
      </c>
    </row>
    <row r="35" spans="1:28" ht="96">
      <c r="A35">
        <v>53000032</v>
      </c>
      <c r="B35" s="8" t="s">
        <v>177</v>
      </c>
      <c r="C35" s="1" t="s">
        <v>300</v>
      </c>
      <c r="D35" s="25" t="s">
        <v>600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38">
        <f t="shared" si="1"/>
        <v>6</v>
      </c>
      <c r="Q35" s="1">
        <v>10</v>
      </c>
      <c r="R35" s="7" t="s">
        <v>314</v>
      </c>
      <c r="S35">
        <v>100</v>
      </c>
      <c r="T35" s="11" t="s">
        <v>526</v>
      </c>
      <c r="U35" s="7" t="s">
        <v>431</v>
      </c>
      <c r="V35" s="1" t="s">
        <v>470</v>
      </c>
      <c r="W35" s="1" t="s">
        <v>470</v>
      </c>
      <c r="X35" s="1">
        <v>11000009</v>
      </c>
      <c r="Y35" s="1">
        <v>4</v>
      </c>
      <c r="Z35" s="1">
        <v>32</v>
      </c>
      <c r="AA35" s="27">
        <v>0</v>
      </c>
      <c r="AB35" s="25">
        <v>1</v>
      </c>
    </row>
    <row r="36" spans="1:28" ht="60">
      <c r="A36">
        <v>53000033</v>
      </c>
      <c r="B36" s="9" t="s">
        <v>313</v>
      </c>
      <c r="C36" s="1" t="s">
        <v>301</v>
      </c>
      <c r="D36" s="25" t="s">
        <v>673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4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38">
        <f t="shared" ref="P36:P67" si="3">S36-100+O36</f>
        <v>50</v>
      </c>
      <c r="Q36" s="1">
        <v>12</v>
      </c>
      <c r="R36" s="1" t="s">
        <v>118</v>
      </c>
      <c r="S36">
        <v>150</v>
      </c>
      <c r="T36" s="11" t="s">
        <v>550</v>
      </c>
      <c r="U36" s="7" t="s">
        <v>355</v>
      </c>
      <c r="V36" s="1" t="s">
        <v>36</v>
      </c>
      <c r="W36" s="1" t="s">
        <v>36</v>
      </c>
      <c r="X36" s="1">
        <v>11000007</v>
      </c>
      <c r="Y36" s="1">
        <v>4</v>
      </c>
      <c r="Z36" s="1">
        <v>33</v>
      </c>
      <c r="AA36" s="27">
        <v>0</v>
      </c>
      <c r="AB36" s="25">
        <v>1</v>
      </c>
    </row>
    <row r="37" spans="1:28" ht="60">
      <c r="A37">
        <v>53000034</v>
      </c>
      <c r="B37" s="8" t="s">
        <v>169</v>
      </c>
      <c r="C37" s="1" t="s">
        <v>295</v>
      </c>
      <c r="D37" s="25" t="s">
        <v>583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38">
        <f t="shared" si="3"/>
        <v>0</v>
      </c>
      <c r="Q37" s="1">
        <v>0</v>
      </c>
      <c r="R37" s="1" t="s">
        <v>1</v>
      </c>
      <c r="S37">
        <v>100</v>
      </c>
      <c r="T37" s="11" t="s">
        <v>361</v>
      </c>
      <c r="U37" s="7" t="s">
        <v>362</v>
      </c>
      <c r="V37" s="1" t="s">
        <v>170</v>
      </c>
      <c r="W37" s="1"/>
      <c r="X37" s="1">
        <v>11000004</v>
      </c>
      <c r="Y37" s="1">
        <v>4</v>
      </c>
      <c r="Z37" s="1">
        <v>34</v>
      </c>
      <c r="AA37" s="27">
        <v>0</v>
      </c>
      <c r="AB37" s="25">
        <v>0</v>
      </c>
    </row>
    <row r="38" spans="1:28" ht="72">
      <c r="A38">
        <v>53000035</v>
      </c>
      <c r="B38" s="8" t="s">
        <v>47</v>
      </c>
      <c r="C38" s="1" t="s">
        <v>235</v>
      </c>
      <c r="D38" s="25" t="s">
        <v>762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1</v>
      </c>
      <c r="P38" s="38">
        <f t="shared" si="3"/>
        <v>1</v>
      </c>
      <c r="Q38" s="1">
        <v>15</v>
      </c>
      <c r="R38" s="1" t="s">
        <v>759</v>
      </c>
      <c r="S38">
        <v>100</v>
      </c>
      <c r="T38" s="11" t="s">
        <v>761</v>
      </c>
      <c r="U38" s="7" t="s">
        <v>760</v>
      </c>
      <c r="V38" s="1" t="s">
        <v>49</v>
      </c>
      <c r="W38" s="1" t="s">
        <v>49</v>
      </c>
      <c r="X38" s="1">
        <v>11000007</v>
      </c>
      <c r="Y38" s="1">
        <v>4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236</v>
      </c>
      <c r="D39" s="25" t="s">
        <v>757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 s="38">
        <f t="shared" si="3"/>
        <v>3</v>
      </c>
      <c r="Q39" s="1">
        <v>12</v>
      </c>
      <c r="R39" s="1" t="s">
        <v>758</v>
      </c>
      <c r="S39">
        <v>100</v>
      </c>
      <c r="T39" s="11" t="s">
        <v>755</v>
      </c>
      <c r="U39" s="1" t="s">
        <v>756</v>
      </c>
      <c r="V39" s="1" t="s">
        <v>51</v>
      </c>
      <c r="W39" s="1"/>
      <c r="X39" s="1">
        <v>11000003</v>
      </c>
      <c r="Y39" s="1">
        <v>4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237</v>
      </c>
      <c r="D40" s="25" t="s">
        <v>565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38">
        <f t="shared" si="3"/>
        <v>0</v>
      </c>
      <c r="Q40" s="1">
        <v>12</v>
      </c>
      <c r="R40" s="1" t="s">
        <v>14</v>
      </c>
      <c r="S40">
        <v>100</v>
      </c>
      <c r="T40" s="11" t="s">
        <v>561</v>
      </c>
      <c r="U40" s="7" t="s">
        <v>563</v>
      </c>
      <c r="V40" s="1" t="s">
        <v>53</v>
      </c>
      <c r="W40" s="1"/>
      <c r="X40" s="1"/>
      <c r="Y40" s="1">
        <v>4</v>
      </c>
      <c r="Z40" s="1">
        <v>37</v>
      </c>
      <c r="AA40" s="27">
        <v>0</v>
      </c>
      <c r="AB40" s="25">
        <v>0</v>
      </c>
    </row>
    <row r="41" spans="1:28" ht="36">
      <c r="A41">
        <v>53000038</v>
      </c>
      <c r="B41" s="8" t="s">
        <v>54</v>
      </c>
      <c r="C41" s="1" t="s">
        <v>238</v>
      </c>
      <c r="D41" s="25" t="s">
        <v>566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38">
        <f t="shared" si="3"/>
        <v>3</v>
      </c>
      <c r="Q41" s="1">
        <v>12</v>
      </c>
      <c r="R41" s="1" t="s">
        <v>14</v>
      </c>
      <c r="S41">
        <v>100</v>
      </c>
      <c r="T41" s="11" t="s">
        <v>720</v>
      </c>
      <c r="U41" s="7" t="s">
        <v>564</v>
      </c>
      <c r="V41" s="1" t="s">
        <v>55</v>
      </c>
      <c r="W41" s="1"/>
      <c r="X41" s="1">
        <v>11000002</v>
      </c>
      <c r="Y41" s="1">
        <v>4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457</v>
      </c>
      <c r="C42" s="1" t="s">
        <v>458</v>
      </c>
      <c r="D42" s="25" t="s">
        <v>544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38">
        <f t="shared" si="3"/>
        <v>0</v>
      </c>
      <c r="Q42" s="1">
        <v>12</v>
      </c>
      <c r="R42" s="1" t="s">
        <v>28</v>
      </c>
      <c r="S42">
        <v>85</v>
      </c>
      <c r="T42" s="11" t="s">
        <v>559</v>
      </c>
      <c r="U42" s="1" t="s">
        <v>459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454</v>
      </c>
      <c r="C43" s="1" t="s">
        <v>239</v>
      </c>
      <c r="D43" s="25" t="s">
        <v>544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38">
        <f t="shared" si="3"/>
        <v>0</v>
      </c>
      <c r="Q43" s="1">
        <v>12</v>
      </c>
      <c r="R43" s="1" t="s">
        <v>28</v>
      </c>
      <c r="S43">
        <v>100</v>
      </c>
      <c r="T43" s="11" t="s">
        <v>473</v>
      </c>
      <c r="U43" s="1" t="s">
        <v>460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7">
        <v>0</v>
      </c>
      <c r="AB43" s="25">
        <v>0</v>
      </c>
    </row>
    <row r="44" spans="1:28" ht="24">
      <c r="A44">
        <v>53000041</v>
      </c>
      <c r="B44" s="8" t="s">
        <v>56</v>
      </c>
      <c r="C44" s="1" t="s">
        <v>240</v>
      </c>
      <c r="D44" s="25" t="s">
        <v>653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38">
        <f t="shared" si="3"/>
        <v>0</v>
      </c>
      <c r="Q44" s="1">
        <v>12</v>
      </c>
      <c r="R44" s="1" t="s">
        <v>14</v>
      </c>
      <c r="S44">
        <v>100</v>
      </c>
      <c r="T44" s="11" t="s">
        <v>359</v>
      </c>
      <c r="U44" s="7" t="s">
        <v>654</v>
      </c>
      <c r="V44" s="1" t="s">
        <v>57</v>
      </c>
      <c r="W44" s="1"/>
      <c r="X44" s="1"/>
      <c r="Y44" s="1">
        <v>4</v>
      </c>
      <c r="Z44" s="1">
        <v>41</v>
      </c>
      <c r="AA44" s="27">
        <v>0</v>
      </c>
      <c r="AB44" s="25">
        <v>0</v>
      </c>
    </row>
    <row r="45" spans="1:28" ht="84">
      <c r="A45">
        <v>53000042</v>
      </c>
      <c r="B45" s="8" t="s">
        <v>58</v>
      </c>
      <c r="C45" s="1" t="s">
        <v>241</v>
      </c>
      <c r="D45" s="25" t="s">
        <v>710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38">
        <f t="shared" si="3"/>
        <v>7</v>
      </c>
      <c r="Q45" s="1">
        <v>15</v>
      </c>
      <c r="R45" s="7" t="s">
        <v>309</v>
      </c>
      <c r="S45">
        <v>110</v>
      </c>
      <c r="T45" s="11" t="s">
        <v>783</v>
      </c>
      <c r="U45" s="7" t="s">
        <v>708</v>
      </c>
      <c r="V45" s="1" t="s">
        <v>59</v>
      </c>
      <c r="W45" s="1" t="s">
        <v>59</v>
      </c>
      <c r="X45" s="1">
        <v>11000010</v>
      </c>
      <c r="Y45" s="1">
        <v>4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242</v>
      </c>
      <c r="D46" s="25" t="s">
        <v>608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38">
        <f t="shared" si="3"/>
        <v>0</v>
      </c>
      <c r="Q46" s="1">
        <v>0</v>
      </c>
      <c r="R46" s="1" t="s">
        <v>28</v>
      </c>
      <c r="S46">
        <v>100</v>
      </c>
      <c r="T46" s="11" t="s">
        <v>411</v>
      </c>
      <c r="U46" s="1" t="s">
        <v>607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455</v>
      </c>
      <c r="C47" s="1" t="s">
        <v>243</v>
      </c>
      <c r="D47" s="25" t="s">
        <v>543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38">
        <f t="shared" si="3"/>
        <v>1</v>
      </c>
      <c r="Q47" s="1">
        <v>0</v>
      </c>
      <c r="R47" s="1" t="s">
        <v>28</v>
      </c>
      <c r="S47">
        <v>95</v>
      </c>
      <c r="T47" s="11" t="s">
        <v>474</v>
      </c>
      <c r="U47" s="1" t="s">
        <v>542</v>
      </c>
      <c r="V47" s="1" t="s">
        <v>4</v>
      </c>
      <c r="W47" s="1"/>
      <c r="X47" s="1">
        <v>11000010</v>
      </c>
      <c r="Y47" s="1">
        <v>4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244</v>
      </c>
      <c r="D48" s="25" t="s">
        <v>573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38">
        <f t="shared" si="3"/>
        <v>0</v>
      </c>
      <c r="Q48" s="1">
        <v>30</v>
      </c>
      <c r="R48" s="7" t="s">
        <v>776</v>
      </c>
      <c r="S48">
        <v>100</v>
      </c>
      <c r="T48" s="11" t="s">
        <v>709</v>
      </c>
      <c r="U48" s="1" t="s">
        <v>777</v>
      </c>
      <c r="V48" s="1" t="s">
        <v>324</v>
      </c>
      <c r="W48" s="1"/>
      <c r="X48" s="1">
        <v>11000005</v>
      </c>
      <c r="Y48" s="1">
        <v>4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245</v>
      </c>
      <c r="D49" s="25" t="s">
        <v>698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38">
        <f t="shared" si="3"/>
        <v>6</v>
      </c>
      <c r="Q49" s="1">
        <v>3</v>
      </c>
      <c r="R49" s="1" t="s">
        <v>48</v>
      </c>
      <c r="S49">
        <v>100</v>
      </c>
      <c r="T49" s="11" t="s">
        <v>701</v>
      </c>
      <c r="U49" s="7" t="s">
        <v>702</v>
      </c>
      <c r="V49" s="1" t="s">
        <v>63</v>
      </c>
      <c r="W49" s="1"/>
      <c r="X49" s="1">
        <v>11000008</v>
      </c>
      <c r="Y49" s="1">
        <v>4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246</v>
      </c>
      <c r="D50" s="25" t="s">
        <v>763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38">
        <f t="shared" si="3"/>
        <v>3</v>
      </c>
      <c r="Q50" s="1">
        <v>20</v>
      </c>
      <c r="R50" s="7" t="s">
        <v>309</v>
      </c>
      <c r="S50">
        <v>100</v>
      </c>
      <c r="T50" s="11" t="s">
        <v>522</v>
      </c>
      <c r="U50" s="7" t="s">
        <v>764</v>
      </c>
      <c r="V50" s="1" t="s">
        <v>65</v>
      </c>
      <c r="W50" s="1" t="s">
        <v>65</v>
      </c>
      <c r="X50" s="1">
        <v>11000006</v>
      </c>
      <c r="Y50" s="1">
        <v>4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247</v>
      </c>
      <c r="D51" s="25" t="s">
        <v>728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38">
        <f t="shared" si="3"/>
        <v>5</v>
      </c>
      <c r="Q51" s="1">
        <v>0</v>
      </c>
      <c r="R51" s="1" t="s">
        <v>785</v>
      </c>
      <c r="S51">
        <v>100</v>
      </c>
      <c r="T51" s="11" t="s">
        <v>727</v>
      </c>
      <c r="U51" s="1" t="s">
        <v>726</v>
      </c>
      <c r="V51" s="1" t="s">
        <v>21</v>
      </c>
      <c r="W51" s="1"/>
      <c r="X51" s="1">
        <v>11000006</v>
      </c>
      <c r="Y51" s="1">
        <v>4</v>
      </c>
      <c r="Z51" s="1">
        <v>48</v>
      </c>
      <c r="AA51" s="27">
        <v>0</v>
      </c>
      <c r="AB51" s="25">
        <v>0</v>
      </c>
    </row>
    <row r="52" spans="1:28" ht="72">
      <c r="A52">
        <v>53000049</v>
      </c>
      <c r="B52" s="8" t="s">
        <v>67</v>
      </c>
      <c r="C52" s="1" t="s">
        <v>248</v>
      </c>
      <c r="D52" s="25" t="s">
        <v>698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38">
        <f t="shared" si="3"/>
        <v>4</v>
      </c>
      <c r="Q52" s="1">
        <v>15</v>
      </c>
      <c r="R52" s="7" t="s">
        <v>309</v>
      </c>
      <c r="S52">
        <v>105</v>
      </c>
      <c r="T52" s="11" t="s">
        <v>523</v>
      </c>
      <c r="U52" s="7" t="s">
        <v>722</v>
      </c>
      <c r="V52" s="1" t="s">
        <v>68</v>
      </c>
      <c r="W52" s="1" t="s">
        <v>68</v>
      </c>
      <c r="X52" s="1">
        <v>11000004</v>
      </c>
      <c r="Y52" s="1">
        <v>4</v>
      </c>
      <c r="Z52" s="1">
        <v>49</v>
      </c>
      <c r="AA52" s="27">
        <v>0</v>
      </c>
      <c r="AB52" s="25">
        <v>0</v>
      </c>
    </row>
    <row r="53" spans="1:28" ht="60">
      <c r="A53">
        <v>53000050</v>
      </c>
      <c r="B53" s="8" t="s">
        <v>69</v>
      </c>
      <c r="C53" s="1" t="s">
        <v>249</v>
      </c>
      <c r="D53" s="25" t="s">
        <v>698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38">
        <f t="shared" si="3"/>
        <v>5</v>
      </c>
      <c r="Q53" s="1">
        <v>0</v>
      </c>
      <c r="R53" s="7" t="s">
        <v>408</v>
      </c>
      <c r="S53">
        <v>95</v>
      </c>
      <c r="T53" s="11" t="s">
        <v>699</v>
      </c>
      <c r="U53" s="7" t="s">
        <v>700</v>
      </c>
      <c r="V53" s="1" t="s">
        <v>70</v>
      </c>
      <c r="W53" s="1"/>
      <c r="X53" s="1">
        <v>11000001</v>
      </c>
      <c r="Y53" s="1">
        <v>4</v>
      </c>
      <c r="Z53" s="1">
        <v>50</v>
      </c>
      <c r="AA53" s="27">
        <v>0</v>
      </c>
      <c r="AB53" s="25">
        <v>0</v>
      </c>
    </row>
    <row r="54" spans="1:28" ht="84">
      <c r="A54">
        <v>53000051</v>
      </c>
      <c r="B54" s="8" t="s">
        <v>71</v>
      </c>
      <c r="C54" s="1" t="s">
        <v>250</v>
      </c>
      <c r="D54" s="25" t="s">
        <v>724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38">
        <f t="shared" si="3"/>
        <v>5</v>
      </c>
      <c r="Q54" s="1">
        <v>12</v>
      </c>
      <c r="R54" s="7" t="s">
        <v>309</v>
      </c>
      <c r="S54">
        <v>100</v>
      </c>
      <c r="T54" s="11" t="s">
        <v>721</v>
      </c>
      <c r="U54" s="1" t="s">
        <v>723</v>
      </c>
      <c r="V54" s="1" t="s">
        <v>72</v>
      </c>
      <c r="W54" s="1" t="s">
        <v>72</v>
      </c>
      <c r="X54" s="1">
        <v>11000006</v>
      </c>
      <c r="Y54" s="1">
        <v>4</v>
      </c>
      <c r="Z54" s="1">
        <v>51</v>
      </c>
      <c r="AA54" s="27">
        <v>0</v>
      </c>
      <c r="AB54" s="25">
        <v>0</v>
      </c>
    </row>
    <row r="55" spans="1:28" ht="156">
      <c r="A55">
        <v>53000052</v>
      </c>
      <c r="B55" s="8" t="s">
        <v>746</v>
      </c>
      <c r="C55" s="1" t="s">
        <v>747</v>
      </c>
      <c r="D55" s="25" t="s">
        <v>752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7</v>
      </c>
      <c r="P55" s="38">
        <f t="shared" si="3"/>
        <v>2</v>
      </c>
      <c r="Q55" s="1">
        <v>12</v>
      </c>
      <c r="R55" s="1" t="s">
        <v>753</v>
      </c>
      <c r="S55">
        <v>95</v>
      </c>
      <c r="T55" s="11" t="s">
        <v>750</v>
      </c>
      <c r="U55" s="7" t="s">
        <v>754</v>
      </c>
      <c r="V55" s="1" t="s">
        <v>751</v>
      </c>
      <c r="W55" s="1" t="s">
        <v>751</v>
      </c>
      <c r="X55" s="1">
        <v>11000002</v>
      </c>
      <c r="Y55" s="1">
        <v>4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251</v>
      </c>
      <c r="D56" s="25" t="s">
        <v>731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38">
        <f t="shared" si="3"/>
        <v>1</v>
      </c>
      <c r="Q56" s="1">
        <v>20</v>
      </c>
      <c r="R56" s="1" t="s">
        <v>729</v>
      </c>
      <c r="S56">
        <v>100</v>
      </c>
      <c r="T56" s="11" t="s">
        <v>522</v>
      </c>
      <c r="U56" s="7" t="s">
        <v>730</v>
      </c>
      <c r="V56" s="1" t="s">
        <v>74</v>
      </c>
      <c r="W56" s="1"/>
      <c r="X56" s="1">
        <v>11000008</v>
      </c>
      <c r="Y56" s="1">
        <v>4</v>
      </c>
      <c r="Z56" s="1">
        <v>53</v>
      </c>
      <c r="AA56" s="27">
        <v>0</v>
      </c>
      <c r="AB56" s="25">
        <v>0</v>
      </c>
    </row>
    <row r="57" spans="1:28" ht="36">
      <c r="A57">
        <v>53000054</v>
      </c>
      <c r="B57" s="8" t="s">
        <v>75</v>
      </c>
      <c r="C57" s="1" t="s">
        <v>199</v>
      </c>
      <c r="D57" s="25" t="s">
        <v>711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38">
        <f t="shared" si="3"/>
        <v>2</v>
      </c>
      <c r="Q57" s="1">
        <v>0</v>
      </c>
      <c r="R57" s="1" t="s">
        <v>6</v>
      </c>
      <c r="S57">
        <v>100</v>
      </c>
      <c r="T57" s="11" t="s">
        <v>782</v>
      </c>
      <c r="U57" s="7" t="s">
        <v>725</v>
      </c>
      <c r="V57" s="1" t="s">
        <v>76</v>
      </c>
      <c r="W57" s="1"/>
      <c r="X57" s="1">
        <v>11000010</v>
      </c>
      <c r="Y57" s="1">
        <v>4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252</v>
      </c>
      <c r="D58" s="25" t="s">
        <v>769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38">
        <f t="shared" si="3"/>
        <v>5</v>
      </c>
      <c r="Q58" s="1">
        <v>0</v>
      </c>
      <c r="R58" s="1" t="s">
        <v>1</v>
      </c>
      <c r="S58">
        <v>100</v>
      </c>
      <c r="T58" s="11" t="s">
        <v>609</v>
      </c>
      <c r="U58" s="1" t="s">
        <v>610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253</v>
      </c>
      <c r="D59" s="25" t="s">
        <v>605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38">
        <f t="shared" si="3"/>
        <v>0</v>
      </c>
      <c r="Q59" s="1">
        <v>0</v>
      </c>
      <c r="R59" s="1" t="s">
        <v>28</v>
      </c>
      <c r="S59">
        <v>100</v>
      </c>
      <c r="T59" s="11" t="s">
        <v>412</v>
      </c>
      <c r="U59" s="1" t="s">
        <v>621</v>
      </c>
      <c r="V59" s="1" t="s">
        <v>79</v>
      </c>
      <c r="W59" s="1"/>
      <c r="X59" s="1">
        <v>11000009</v>
      </c>
      <c r="Y59" s="1">
        <v>4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303</v>
      </c>
      <c r="D60" s="25" t="s">
        <v>602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38">
        <f t="shared" si="3"/>
        <v>2</v>
      </c>
      <c r="Q60" s="1">
        <v>100</v>
      </c>
      <c r="R60" s="1" t="s">
        <v>416</v>
      </c>
      <c r="S60">
        <v>100</v>
      </c>
      <c r="T60" s="11" t="s">
        <v>603</v>
      </c>
      <c r="U60" s="1" t="s">
        <v>604</v>
      </c>
      <c r="V60" s="1" t="s">
        <v>601</v>
      </c>
      <c r="W60" s="1"/>
      <c r="X60" s="1">
        <v>11000009</v>
      </c>
      <c r="Y60" s="1">
        <v>4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743</v>
      </c>
      <c r="C61" s="1" t="s">
        <v>748</v>
      </c>
      <c r="D61" s="25" t="s">
        <v>428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38">
        <f t="shared" si="3"/>
        <v>0</v>
      </c>
      <c r="Q61" s="1">
        <v>12</v>
      </c>
      <c r="R61" s="1" t="s">
        <v>744</v>
      </c>
      <c r="S61">
        <v>100</v>
      </c>
      <c r="T61" s="11" t="s">
        <v>749</v>
      </c>
      <c r="U61" s="7" t="s">
        <v>745</v>
      </c>
      <c r="V61" s="1" t="s">
        <v>15</v>
      </c>
      <c r="W61" s="1"/>
      <c r="X61" s="1">
        <v>11000002</v>
      </c>
      <c r="Y61" s="1">
        <v>4</v>
      </c>
      <c r="Z61" s="1">
        <v>58</v>
      </c>
      <c r="AA61" s="27">
        <v>0</v>
      </c>
      <c r="AB61" s="25">
        <v>0</v>
      </c>
    </row>
    <row r="62" spans="1:28" ht="36">
      <c r="A62">
        <v>53000059</v>
      </c>
      <c r="B62" s="8" t="s">
        <v>82</v>
      </c>
      <c r="C62" s="1" t="s">
        <v>254</v>
      </c>
      <c r="D62" s="25" t="s">
        <v>578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38">
        <f t="shared" si="3"/>
        <v>3</v>
      </c>
      <c r="Q62" s="1">
        <v>3</v>
      </c>
      <c r="R62" s="7" t="s">
        <v>307</v>
      </c>
      <c r="S62">
        <v>100</v>
      </c>
      <c r="T62" s="11" t="s">
        <v>467</v>
      </c>
      <c r="U62" s="7" t="s">
        <v>360</v>
      </c>
      <c r="V62" s="1" t="s">
        <v>83</v>
      </c>
      <c r="W62" s="1"/>
      <c r="X62" s="1">
        <v>11000005</v>
      </c>
      <c r="Y62" s="1">
        <v>4</v>
      </c>
      <c r="Z62" s="1">
        <v>59</v>
      </c>
      <c r="AA62" s="27">
        <v>0</v>
      </c>
      <c r="AB62" s="25">
        <v>0</v>
      </c>
    </row>
    <row r="63" spans="1:28" ht="48">
      <c r="A63">
        <v>53000060</v>
      </c>
      <c r="B63" s="8" t="s">
        <v>84</v>
      </c>
      <c r="C63" s="1" t="s">
        <v>255</v>
      </c>
      <c r="D63" s="25" t="s">
        <v>577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38">
        <f t="shared" si="3"/>
        <v>-3</v>
      </c>
      <c r="Q63" s="1">
        <v>3</v>
      </c>
      <c r="R63" s="1" t="s">
        <v>14</v>
      </c>
      <c r="S63">
        <v>100</v>
      </c>
      <c r="T63" s="11" t="s">
        <v>407</v>
      </c>
      <c r="U63" s="1" t="s">
        <v>406</v>
      </c>
      <c r="V63" s="1" t="s">
        <v>83</v>
      </c>
      <c r="W63" s="1"/>
      <c r="X63" s="1">
        <v>11000007</v>
      </c>
      <c r="Y63" s="1">
        <v>4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256</v>
      </c>
      <c r="D64" s="25" t="s">
        <v>574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38">
        <f t="shared" si="3"/>
        <v>6</v>
      </c>
      <c r="Q64" s="1">
        <v>0</v>
      </c>
      <c r="R64" s="1" t="s">
        <v>86</v>
      </c>
      <c r="S64">
        <v>100</v>
      </c>
      <c r="T64" s="11" t="s">
        <v>676</v>
      </c>
      <c r="U64" s="7" t="s">
        <v>356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257</v>
      </c>
      <c r="D65" s="25" t="s">
        <v>576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38">
        <f t="shared" si="3"/>
        <v>-3</v>
      </c>
      <c r="Q65" s="1">
        <v>0</v>
      </c>
      <c r="R65" s="1" t="s">
        <v>6</v>
      </c>
      <c r="S65">
        <v>100</v>
      </c>
      <c r="T65" s="11" t="s">
        <v>546</v>
      </c>
      <c r="U65" s="7" t="s">
        <v>339</v>
      </c>
      <c r="V65" s="1" t="s">
        <v>88</v>
      </c>
      <c r="W65" s="1"/>
      <c r="X65" s="1">
        <v>11000003</v>
      </c>
      <c r="Y65" s="1">
        <v>4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258</v>
      </c>
      <c r="D66" s="25" t="s">
        <v>611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38">
        <f t="shared" si="3"/>
        <v>-1</v>
      </c>
      <c r="Q66" s="1">
        <v>0</v>
      </c>
      <c r="R66" s="1" t="s">
        <v>1</v>
      </c>
      <c r="S66">
        <v>100</v>
      </c>
      <c r="T66" s="11" t="s">
        <v>409</v>
      </c>
      <c r="U66" s="7" t="s">
        <v>612</v>
      </c>
      <c r="V66" s="1" t="s">
        <v>90</v>
      </c>
      <c r="W66" s="1"/>
      <c r="X66" s="1">
        <v>11000001</v>
      </c>
      <c r="Y66" s="1">
        <v>4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259</v>
      </c>
      <c r="D67" s="25" t="s">
        <v>608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38">
        <f t="shared" si="3"/>
        <v>2</v>
      </c>
      <c r="Q67" s="1">
        <v>0</v>
      </c>
      <c r="R67" s="1" t="s">
        <v>1</v>
      </c>
      <c r="S67">
        <v>100</v>
      </c>
      <c r="T67" s="11" t="s">
        <v>614</v>
      </c>
      <c r="U67" s="1" t="s">
        <v>613</v>
      </c>
      <c r="V67" s="1" t="s">
        <v>92</v>
      </c>
      <c r="W67" s="1"/>
      <c r="X67" s="1">
        <v>11000006</v>
      </c>
      <c r="Y67" s="1">
        <v>4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200</v>
      </c>
      <c r="C68" s="1" t="s">
        <v>201</v>
      </c>
      <c r="D68" s="25" t="s">
        <v>575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38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579</v>
      </c>
      <c r="U68" s="1" t="s">
        <v>418</v>
      </c>
      <c r="V68" s="1" t="s">
        <v>93</v>
      </c>
      <c r="W68" s="1"/>
      <c r="X68" s="1">
        <v>11000007</v>
      </c>
      <c r="Y68" s="1">
        <v>4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260</v>
      </c>
      <c r="D69" s="25" t="s">
        <v>547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38">
        <f t="shared" si="5"/>
        <v>0</v>
      </c>
      <c r="Q69" s="1">
        <v>12</v>
      </c>
      <c r="R69" s="1" t="s">
        <v>28</v>
      </c>
      <c r="S69">
        <v>85</v>
      </c>
      <c r="T69" s="11" t="s">
        <v>545</v>
      </c>
      <c r="U69" s="1" t="s">
        <v>461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7">
        <v>0</v>
      </c>
      <c r="AB69" s="25">
        <v>0</v>
      </c>
    </row>
    <row r="70" spans="1:28" ht="24">
      <c r="A70">
        <v>53000067</v>
      </c>
      <c r="B70" s="9" t="s">
        <v>202</v>
      </c>
      <c r="C70" s="1" t="s">
        <v>261</v>
      </c>
      <c r="D70" s="25" t="s">
        <v>580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38">
        <f t="shared" si="5"/>
        <v>1</v>
      </c>
      <c r="Q70" s="1">
        <v>0</v>
      </c>
      <c r="R70" s="1" t="s">
        <v>6</v>
      </c>
      <c r="S70">
        <v>100</v>
      </c>
      <c r="T70" s="11" t="s">
        <v>786</v>
      </c>
      <c r="U70" s="7" t="s">
        <v>787</v>
      </c>
      <c r="V70" s="1" t="s">
        <v>95</v>
      </c>
      <c r="W70" s="1"/>
      <c r="X70" s="1">
        <v>11000007</v>
      </c>
      <c r="Y70" s="1">
        <v>4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262</v>
      </c>
      <c r="D71" s="25" t="s">
        <v>626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38">
        <f t="shared" si="5"/>
        <v>0</v>
      </c>
      <c r="Q71" s="1">
        <v>40</v>
      </c>
      <c r="R71" s="7" t="s">
        <v>310</v>
      </c>
      <c r="S71">
        <v>100</v>
      </c>
      <c r="T71" s="11" t="s">
        <v>624</v>
      </c>
      <c r="U71" s="7" t="s">
        <v>625</v>
      </c>
      <c r="V71" s="1" t="s">
        <v>97</v>
      </c>
      <c r="W71" s="1" t="s">
        <v>97</v>
      </c>
      <c r="X71" s="1">
        <v>11000003</v>
      </c>
      <c r="Y71" s="1">
        <v>4</v>
      </c>
      <c r="Z71" s="1">
        <v>68</v>
      </c>
      <c r="AA71" s="27">
        <v>0</v>
      </c>
      <c r="AB71" s="25">
        <v>0</v>
      </c>
    </row>
    <row r="72" spans="1:28" ht="60">
      <c r="A72">
        <v>53000069</v>
      </c>
      <c r="B72" s="8" t="s">
        <v>98</v>
      </c>
      <c r="C72" s="1" t="s">
        <v>204</v>
      </c>
      <c r="D72" s="25" t="s">
        <v>630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45</v>
      </c>
      <c r="N72" s="1">
        <v>0</v>
      </c>
      <c r="O72" s="1">
        <v>3</v>
      </c>
      <c r="P72" s="38">
        <f t="shared" si="5"/>
        <v>3</v>
      </c>
      <c r="Q72" s="1">
        <v>0</v>
      </c>
      <c r="R72" s="1" t="s">
        <v>6</v>
      </c>
      <c r="S72">
        <v>100</v>
      </c>
      <c r="T72" s="11" t="s">
        <v>631</v>
      </c>
      <c r="U72" s="7" t="s">
        <v>629</v>
      </c>
      <c r="V72" s="1" t="s">
        <v>99</v>
      </c>
      <c r="W72" s="1"/>
      <c r="X72" s="1">
        <v>11000009</v>
      </c>
      <c r="Y72" s="1">
        <v>4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206</v>
      </c>
      <c r="D73" s="25" t="s">
        <v>630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38">
        <f t="shared" si="5"/>
        <v>0</v>
      </c>
      <c r="Q73" s="1">
        <v>0</v>
      </c>
      <c r="R73" s="1" t="s">
        <v>6</v>
      </c>
      <c r="S73">
        <v>100</v>
      </c>
      <c r="T73" s="11" t="s">
        <v>635</v>
      </c>
      <c r="U73" s="7" t="s">
        <v>636</v>
      </c>
      <c r="V73" s="1" t="s">
        <v>101</v>
      </c>
      <c r="W73" s="1"/>
      <c r="X73" s="1">
        <v>11000007</v>
      </c>
      <c r="Y73" s="1">
        <v>4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203</v>
      </c>
      <c r="D74" s="25" t="s">
        <v>662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38">
        <f t="shared" si="5"/>
        <v>5</v>
      </c>
      <c r="Q74" s="1">
        <v>12</v>
      </c>
      <c r="R74" s="7" t="s">
        <v>309</v>
      </c>
      <c r="S74">
        <v>103</v>
      </c>
      <c r="T74" s="11" t="s">
        <v>666</v>
      </c>
      <c r="U74" s="7" t="s">
        <v>665</v>
      </c>
      <c r="V74" s="1" t="s">
        <v>103</v>
      </c>
      <c r="W74" s="1" t="s">
        <v>103</v>
      </c>
      <c r="X74" s="1">
        <v>11000007</v>
      </c>
      <c r="Y74" s="1">
        <v>4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263</v>
      </c>
      <c r="D75" s="25" t="s">
        <v>662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38">
        <f t="shared" si="5"/>
        <v>4</v>
      </c>
      <c r="Q75" s="1">
        <v>0</v>
      </c>
      <c r="R75" s="1" t="s">
        <v>6</v>
      </c>
      <c r="S75">
        <v>102</v>
      </c>
      <c r="T75" s="11" t="s">
        <v>668</v>
      </c>
      <c r="U75" s="1" t="s">
        <v>664</v>
      </c>
      <c r="V75" s="1" t="s">
        <v>105</v>
      </c>
      <c r="W75" s="1"/>
      <c r="X75" s="1">
        <v>11000008</v>
      </c>
      <c r="Y75" s="1">
        <v>4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264</v>
      </c>
      <c r="D76" s="25" t="s">
        <v>688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38">
        <f t="shared" si="5"/>
        <v>3</v>
      </c>
      <c r="Q76" s="1">
        <v>0</v>
      </c>
      <c r="R76" s="1" t="s">
        <v>48</v>
      </c>
      <c r="S76">
        <v>100</v>
      </c>
      <c r="T76" s="11" t="s">
        <v>477</v>
      </c>
      <c r="U76" s="7" t="s">
        <v>548</v>
      </c>
      <c r="V76" s="1" t="s">
        <v>107</v>
      </c>
      <c r="W76" s="1"/>
      <c r="X76" s="1">
        <v>11000008</v>
      </c>
      <c r="Y76" s="1">
        <v>4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302</v>
      </c>
      <c r="D77" s="25" t="s">
        <v>691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38">
        <f t="shared" si="5"/>
        <v>3</v>
      </c>
      <c r="Q77" s="1">
        <v>100</v>
      </c>
      <c r="R77" s="1" t="s">
        <v>6</v>
      </c>
      <c r="S77">
        <v>103</v>
      </c>
      <c r="T77" s="11" t="s">
        <v>689</v>
      </c>
      <c r="U77" s="7" t="s">
        <v>690</v>
      </c>
      <c r="V77" s="1" t="s">
        <v>109</v>
      </c>
      <c r="W77" s="1"/>
      <c r="X77" s="1">
        <v>11000009</v>
      </c>
      <c r="Y77" s="1">
        <v>4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265</v>
      </c>
      <c r="D78" s="25" t="s">
        <v>719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38">
        <f t="shared" si="5"/>
        <v>9</v>
      </c>
      <c r="Q78" s="1">
        <v>0</v>
      </c>
      <c r="R78" s="1" t="s">
        <v>6</v>
      </c>
      <c r="S78">
        <v>95</v>
      </c>
      <c r="T78" s="11" t="s">
        <v>476</v>
      </c>
      <c r="U78" s="7" t="s">
        <v>340</v>
      </c>
      <c r="V78" s="1" t="s">
        <v>111</v>
      </c>
      <c r="W78" s="1"/>
      <c r="X78" s="1">
        <v>11000001</v>
      </c>
      <c r="Y78" s="1">
        <v>4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266</v>
      </c>
      <c r="D79" s="25" t="s">
        <v>643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38">
        <f t="shared" si="5"/>
        <v>0</v>
      </c>
      <c r="Q79" s="1">
        <v>15</v>
      </c>
      <c r="R79" s="7" t="s">
        <v>309</v>
      </c>
      <c r="S79">
        <v>100</v>
      </c>
      <c r="T79" s="11" t="s">
        <v>492</v>
      </c>
      <c r="U79" s="7" t="s">
        <v>644</v>
      </c>
      <c r="V79" s="1" t="s">
        <v>113</v>
      </c>
      <c r="W79" s="1" t="s">
        <v>113</v>
      </c>
      <c r="X79" s="1">
        <v>11000007</v>
      </c>
      <c r="Y79" s="1">
        <v>4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267</v>
      </c>
      <c r="D80" s="25" t="s">
        <v>643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38">
        <f t="shared" si="5"/>
        <v>7</v>
      </c>
      <c r="Q80" s="1">
        <v>3</v>
      </c>
      <c r="R80" s="1" t="s">
        <v>48</v>
      </c>
      <c r="S80">
        <v>107</v>
      </c>
      <c r="T80" s="11" t="s">
        <v>581</v>
      </c>
      <c r="U80" s="7" t="s">
        <v>341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7">
        <v>0</v>
      </c>
      <c r="AB80" s="25">
        <v>0</v>
      </c>
    </row>
    <row r="81" spans="1:28" ht="48">
      <c r="A81">
        <v>53000078</v>
      </c>
      <c r="B81" s="8" t="s">
        <v>115</v>
      </c>
      <c r="C81" s="1" t="s">
        <v>268</v>
      </c>
      <c r="D81" s="25" t="s">
        <v>742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38">
        <f t="shared" si="5"/>
        <v>0</v>
      </c>
      <c r="Q81" s="1">
        <v>0</v>
      </c>
      <c r="R81" s="1" t="s">
        <v>495</v>
      </c>
      <c r="S81">
        <v>100</v>
      </c>
      <c r="T81" s="39" t="s">
        <v>739</v>
      </c>
      <c r="U81" s="7" t="s">
        <v>741</v>
      </c>
      <c r="V81" s="1" t="s">
        <v>93</v>
      </c>
      <c r="W81" s="1"/>
      <c r="X81" s="1"/>
      <c r="Y81" s="1">
        <v>4</v>
      </c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269</v>
      </c>
      <c r="D82" s="25" t="s">
        <v>642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38">
        <f t="shared" si="5"/>
        <v>1</v>
      </c>
      <c r="Q82" s="1">
        <v>15</v>
      </c>
      <c r="R82" s="7" t="s">
        <v>311</v>
      </c>
      <c r="S82">
        <v>100</v>
      </c>
      <c r="T82" s="11" t="s">
        <v>647</v>
      </c>
      <c r="U82" s="7" t="s">
        <v>645</v>
      </c>
      <c r="V82" s="1" t="s">
        <v>117</v>
      </c>
      <c r="W82" s="1" t="s">
        <v>117</v>
      </c>
      <c r="X82" s="1">
        <v>11000007</v>
      </c>
      <c r="Y82" s="1">
        <v>4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270</v>
      </c>
      <c r="D83" s="25" t="s">
        <v>643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38">
        <f t="shared" si="5"/>
        <v>-1</v>
      </c>
      <c r="Q83" s="1">
        <v>30</v>
      </c>
      <c r="R83" s="7" t="s">
        <v>778</v>
      </c>
      <c r="S83">
        <v>100</v>
      </c>
      <c r="T83" s="11" t="s">
        <v>646</v>
      </c>
      <c r="U83" s="7" t="s">
        <v>712</v>
      </c>
      <c r="V83" s="1" t="s">
        <v>81</v>
      </c>
      <c r="W83" s="1" t="s">
        <v>81</v>
      </c>
      <c r="X83" s="1">
        <v>11000009</v>
      </c>
      <c r="Y83" s="1">
        <v>4</v>
      </c>
      <c r="Z83" s="1">
        <v>80</v>
      </c>
      <c r="AA83" s="27">
        <v>0</v>
      </c>
      <c r="AB83" s="25">
        <v>0</v>
      </c>
    </row>
    <row r="84" spans="1:28" ht="84">
      <c r="A84">
        <v>53000081</v>
      </c>
      <c r="B84" s="8" t="s">
        <v>120</v>
      </c>
      <c r="C84" s="1" t="s">
        <v>271</v>
      </c>
      <c r="D84" s="25" t="s">
        <v>710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38">
        <f t="shared" si="5"/>
        <v>-1</v>
      </c>
      <c r="Q84" s="1">
        <v>30</v>
      </c>
      <c r="R84" s="7" t="s">
        <v>779</v>
      </c>
      <c r="S84">
        <v>100</v>
      </c>
      <c r="T84" s="11" t="s">
        <v>781</v>
      </c>
      <c r="U84" s="7" t="s">
        <v>713</v>
      </c>
      <c r="V84" s="1" t="s">
        <v>51</v>
      </c>
      <c r="W84" s="1" t="s">
        <v>51</v>
      </c>
      <c r="X84" s="1">
        <v>11000010</v>
      </c>
      <c r="Y84" s="1">
        <v>4</v>
      </c>
      <c r="Z84" s="1">
        <v>81</v>
      </c>
      <c r="AA84" s="27">
        <v>0</v>
      </c>
      <c r="AB84" s="25">
        <v>0</v>
      </c>
    </row>
    <row r="85" spans="1:28" ht="24">
      <c r="A85">
        <v>53000082</v>
      </c>
      <c r="B85" s="8" t="s">
        <v>121</v>
      </c>
      <c r="C85" s="1" t="s">
        <v>272</v>
      </c>
      <c r="D85" s="25" t="s">
        <v>633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38">
        <f t="shared" si="5"/>
        <v>6</v>
      </c>
      <c r="Q85" s="1">
        <v>0</v>
      </c>
      <c r="R85" s="1" t="s">
        <v>14</v>
      </c>
      <c r="S85">
        <v>100</v>
      </c>
      <c r="T85" s="11" t="s">
        <v>632</v>
      </c>
      <c r="U85" s="7" t="s">
        <v>634</v>
      </c>
      <c r="V85" s="1" t="s">
        <v>122</v>
      </c>
      <c r="W85" s="1"/>
      <c r="X85" s="1">
        <v>11000007</v>
      </c>
      <c r="Y85" s="1">
        <v>4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291</v>
      </c>
      <c r="D86" s="25" t="s">
        <v>652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38">
        <f t="shared" si="5"/>
        <v>3</v>
      </c>
      <c r="Q86" s="1">
        <v>0</v>
      </c>
      <c r="R86" s="1" t="s">
        <v>48</v>
      </c>
      <c r="S86">
        <v>100</v>
      </c>
      <c r="T86" s="11" t="s">
        <v>525</v>
      </c>
      <c r="U86" s="7" t="s">
        <v>651</v>
      </c>
      <c r="V86" s="1" t="s">
        <v>162</v>
      </c>
      <c r="W86" s="1"/>
      <c r="X86" s="1">
        <v>11000007</v>
      </c>
      <c r="Y86" s="1">
        <v>4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205</v>
      </c>
      <c r="D87" s="25" t="s">
        <v>687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38">
        <f t="shared" si="5"/>
        <v>5</v>
      </c>
      <c r="Q87" s="1">
        <v>15</v>
      </c>
      <c r="R87" s="1" t="s">
        <v>684</v>
      </c>
      <c r="S87">
        <v>100</v>
      </c>
      <c r="T87" s="11" t="s">
        <v>685</v>
      </c>
      <c r="U87" s="7" t="s">
        <v>686</v>
      </c>
      <c r="V87" s="1" t="s">
        <v>469</v>
      </c>
      <c r="W87" s="1" t="s">
        <v>468</v>
      </c>
      <c r="X87" s="1">
        <v>11000008</v>
      </c>
      <c r="Y87" s="1">
        <v>4</v>
      </c>
      <c r="Z87" s="1">
        <v>84</v>
      </c>
      <c r="AA87" s="27">
        <v>0</v>
      </c>
      <c r="AB87" s="25">
        <v>0</v>
      </c>
    </row>
    <row r="88" spans="1:28" ht="84">
      <c r="A88">
        <v>53000085</v>
      </c>
      <c r="B88" s="8" t="s">
        <v>125</v>
      </c>
      <c r="C88" s="1" t="s">
        <v>207</v>
      </c>
      <c r="D88" s="25" t="s">
        <v>650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38">
        <f t="shared" si="5"/>
        <v>1</v>
      </c>
      <c r="Q88" s="1">
        <v>20</v>
      </c>
      <c r="R88" s="1" t="s">
        <v>648</v>
      </c>
      <c r="S88">
        <v>100</v>
      </c>
      <c r="T88" s="11" t="s">
        <v>493</v>
      </c>
      <c r="U88" s="7" t="s">
        <v>649</v>
      </c>
      <c r="V88" s="1" t="s">
        <v>123</v>
      </c>
      <c r="W88" s="1" t="s">
        <v>123</v>
      </c>
      <c r="X88" s="1">
        <v>11000009</v>
      </c>
      <c r="Y88" s="1">
        <v>4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208</v>
      </c>
      <c r="D89" s="25" t="s">
        <v>639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38">
        <f t="shared" si="5"/>
        <v>2</v>
      </c>
      <c r="Q89" s="1">
        <v>40</v>
      </c>
      <c r="R89" s="7" t="s">
        <v>312</v>
      </c>
      <c r="S89">
        <v>102</v>
      </c>
      <c r="T89" s="11" t="s">
        <v>638</v>
      </c>
      <c r="U89" s="7" t="s">
        <v>637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209</v>
      </c>
      <c r="D90" s="25" t="s">
        <v>717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38">
        <f t="shared" si="5"/>
        <v>3</v>
      </c>
      <c r="Q90" s="1">
        <v>40</v>
      </c>
      <c r="R90" s="7" t="s">
        <v>780</v>
      </c>
      <c r="S90">
        <v>100</v>
      </c>
      <c r="T90" s="11" t="s">
        <v>714</v>
      </c>
      <c r="U90" s="7" t="s">
        <v>716</v>
      </c>
      <c r="V90" s="1" t="s">
        <v>59</v>
      </c>
      <c r="W90" s="1" t="s">
        <v>59</v>
      </c>
      <c r="X90" s="1">
        <v>11000010</v>
      </c>
      <c r="Y90" s="1">
        <v>4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273</v>
      </c>
      <c r="D91" s="25" t="s">
        <v>549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38">
        <f t="shared" si="5"/>
        <v>2</v>
      </c>
      <c r="Q91" s="1">
        <v>20</v>
      </c>
      <c r="R91" s="7" t="s">
        <v>309</v>
      </c>
      <c r="S91">
        <v>100</v>
      </c>
      <c r="T91" s="11" t="s">
        <v>522</v>
      </c>
      <c r="U91" s="7" t="s">
        <v>342</v>
      </c>
      <c r="V91" s="1" t="s">
        <v>129</v>
      </c>
      <c r="W91" s="1" t="s">
        <v>129</v>
      </c>
      <c r="X91" s="1">
        <v>11000004</v>
      </c>
      <c r="Y91" s="1">
        <v>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274</v>
      </c>
      <c r="D92" s="25" t="s">
        <v>698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38">
        <f t="shared" si="5"/>
        <v>5</v>
      </c>
      <c r="Q92" s="1">
        <v>25</v>
      </c>
      <c r="R92" s="7" t="s">
        <v>309</v>
      </c>
      <c r="S92">
        <v>100</v>
      </c>
      <c r="T92" s="11" t="s">
        <v>696</v>
      </c>
      <c r="U92" s="7" t="s">
        <v>697</v>
      </c>
      <c r="V92" s="1" t="s">
        <v>489</v>
      </c>
      <c r="W92" s="1" t="s">
        <v>131</v>
      </c>
      <c r="X92" s="1">
        <v>11000007</v>
      </c>
      <c r="Y92" s="1">
        <v>4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292</v>
      </c>
      <c r="D93" s="25" t="s">
        <v>655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38">
        <f t="shared" si="5"/>
        <v>0</v>
      </c>
      <c r="Q93" s="1">
        <v>0</v>
      </c>
      <c r="R93" s="1" t="s">
        <v>28</v>
      </c>
      <c r="S93">
        <v>100</v>
      </c>
      <c r="T93" s="11" t="s">
        <v>357</v>
      </c>
      <c r="U93" s="1" t="s">
        <v>358</v>
      </c>
      <c r="V93" s="1" t="s">
        <v>164</v>
      </c>
      <c r="W93" s="1"/>
      <c r="X93" s="1">
        <v>11000006</v>
      </c>
      <c r="Y93" s="1">
        <v>4</v>
      </c>
      <c r="Z93" s="1">
        <v>90</v>
      </c>
      <c r="AA93" s="27">
        <v>0</v>
      </c>
      <c r="AB93" s="25">
        <v>0</v>
      </c>
    </row>
    <row r="94" spans="1:28" ht="36">
      <c r="A94">
        <v>53000091</v>
      </c>
      <c r="B94" s="8" t="s">
        <v>132</v>
      </c>
      <c r="C94" s="1" t="s">
        <v>275</v>
      </c>
      <c r="D94" s="25" t="s">
        <v>683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38">
        <f t="shared" si="5"/>
        <v>1</v>
      </c>
      <c r="Q94" s="1">
        <v>0</v>
      </c>
      <c r="R94" s="1" t="s">
        <v>6</v>
      </c>
      <c r="S94">
        <v>100</v>
      </c>
      <c r="T94" s="11" t="s">
        <v>524</v>
      </c>
      <c r="U94" s="7" t="s">
        <v>343</v>
      </c>
      <c r="V94" s="1" t="s">
        <v>133</v>
      </c>
      <c r="W94" s="1"/>
      <c r="X94" s="1">
        <v>11000006</v>
      </c>
      <c r="Y94" s="1">
        <v>4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765</v>
      </c>
      <c r="C95" s="1" t="s">
        <v>766</v>
      </c>
      <c r="D95" s="25" t="s">
        <v>768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38">
        <f t="shared" si="5"/>
        <v>0</v>
      </c>
      <c r="Q95" s="1">
        <v>0</v>
      </c>
      <c r="R95" s="7" t="s">
        <v>767</v>
      </c>
      <c r="S95">
        <v>100</v>
      </c>
      <c r="T95" s="11" t="s">
        <v>771</v>
      </c>
      <c r="U95" s="1" t="s">
        <v>770</v>
      </c>
      <c r="V95" s="1" t="s">
        <v>772</v>
      </c>
      <c r="W95" s="1"/>
      <c r="X95" s="1">
        <v>11000010</v>
      </c>
      <c r="Y95" s="1">
        <v>4</v>
      </c>
      <c r="Z95" s="1">
        <v>92</v>
      </c>
      <c r="AA95" s="27">
        <v>0</v>
      </c>
      <c r="AB95" s="25">
        <v>0</v>
      </c>
    </row>
    <row r="96" spans="1:28" ht="60">
      <c r="A96">
        <v>53000093</v>
      </c>
      <c r="B96" s="9" t="s">
        <v>210</v>
      </c>
      <c r="C96" s="1" t="s">
        <v>276</v>
      </c>
      <c r="D96" s="25" t="s">
        <v>691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38">
        <f t="shared" si="5"/>
        <v>-2</v>
      </c>
      <c r="Q96" s="1">
        <v>100</v>
      </c>
      <c r="R96" s="1" t="s">
        <v>6</v>
      </c>
      <c r="S96">
        <v>100</v>
      </c>
      <c r="T96" s="11" t="s">
        <v>692</v>
      </c>
      <c r="U96" s="7" t="s">
        <v>693</v>
      </c>
      <c r="V96" s="1" t="s">
        <v>134</v>
      </c>
      <c r="W96" s="1"/>
      <c r="X96" s="1">
        <v>11000008</v>
      </c>
      <c r="Y96" s="1">
        <v>4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277</v>
      </c>
      <c r="D97" s="25" t="s">
        <v>619</v>
      </c>
      <c r="E97" s="1">
        <v>2</v>
      </c>
      <c r="F97">
        <v>202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38">
        <f t="shared" si="5"/>
        <v>-75</v>
      </c>
      <c r="Q97" s="1">
        <v>200</v>
      </c>
      <c r="R97" s="1" t="s">
        <v>136</v>
      </c>
      <c r="S97">
        <v>25</v>
      </c>
      <c r="T97" s="11" t="s">
        <v>616</v>
      </c>
      <c r="U97" s="1" t="s">
        <v>615</v>
      </c>
      <c r="V97" s="1" t="s">
        <v>137</v>
      </c>
      <c r="W97" s="1"/>
      <c r="X97" s="1">
        <v>11000002</v>
      </c>
      <c r="Y97" s="1">
        <v>4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278</v>
      </c>
      <c r="D98" s="25" t="s">
        <v>673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38">
        <f t="shared" si="5"/>
        <v>3</v>
      </c>
      <c r="Q98" s="1">
        <v>15</v>
      </c>
      <c r="R98" s="7" t="s">
        <v>311</v>
      </c>
      <c r="S98">
        <v>100</v>
      </c>
      <c r="T98" s="11" t="s">
        <v>674</v>
      </c>
      <c r="U98" s="7" t="s">
        <v>734</v>
      </c>
      <c r="V98" s="1" t="s">
        <v>139</v>
      </c>
      <c r="W98" s="1" t="s">
        <v>139</v>
      </c>
      <c r="X98" s="1">
        <v>11000008</v>
      </c>
      <c r="Y98" s="1">
        <v>4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279</v>
      </c>
      <c r="D99" s="25" t="s">
        <v>672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38">
        <f t="shared" si="5"/>
        <v>3</v>
      </c>
      <c r="Q99" s="1">
        <v>200</v>
      </c>
      <c r="R99" s="1" t="s">
        <v>670</v>
      </c>
      <c r="S99">
        <v>104</v>
      </c>
      <c r="T99" s="11" t="s">
        <v>669</v>
      </c>
      <c r="U99" s="1" t="s">
        <v>671</v>
      </c>
      <c r="V99" s="1" t="s">
        <v>29</v>
      </c>
      <c r="W99" s="1"/>
      <c r="X99" s="1">
        <v>11000008</v>
      </c>
      <c r="Y99" s="1">
        <v>4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280</v>
      </c>
      <c r="D100" s="25" t="s">
        <v>662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38">
        <f t="shared" ref="P100:P113" si="7">S100-100+O100</f>
        <v>0</v>
      </c>
      <c r="Q100" s="1">
        <v>25</v>
      </c>
      <c r="R100" s="7" t="s">
        <v>309</v>
      </c>
      <c r="S100">
        <v>100</v>
      </c>
      <c r="T100" s="11" t="s">
        <v>678</v>
      </c>
      <c r="U100" s="7" t="s">
        <v>679</v>
      </c>
      <c r="V100" s="1" t="s">
        <v>81</v>
      </c>
      <c r="W100" s="1" t="s">
        <v>81</v>
      </c>
      <c r="X100" s="1"/>
      <c r="Y100" s="1">
        <v>4</v>
      </c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293</v>
      </c>
      <c r="D101" s="25" t="s">
        <v>653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38">
        <f t="shared" si="7"/>
        <v>0</v>
      </c>
      <c r="Q101" s="1">
        <v>0</v>
      </c>
      <c r="R101" s="1" t="s">
        <v>28</v>
      </c>
      <c r="S101">
        <v>100</v>
      </c>
      <c r="T101" s="11" t="s">
        <v>445</v>
      </c>
      <c r="U101" s="7" t="s">
        <v>417</v>
      </c>
      <c r="V101" s="1" t="s">
        <v>166</v>
      </c>
      <c r="W101" s="1"/>
      <c r="X101" s="1">
        <v>11000006</v>
      </c>
      <c r="Y101" s="1">
        <v>4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281</v>
      </c>
      <c r="D102" s="25" t="s">
        <v>680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38">
        <f t="shared" si="7"/>
        <v>0</v>
      </c>
      <c r="Q102" s="1">
        <v>0</v>
      </c>
      <c r="R102" s="1" t="s">
        <v>6</v>
      </c>
      <c r="S102">
        <v>100</v>
      </c>
      <c r="T102" s="11" t="s">
        <v>681</v>
      </c>
      <c r="U102" s="7" t="s">
        <v>682</v>
      </c>
      <c r="V102" s="1" t="s">
        <v>97</v>
      </c>
      <c r="W102" s="1"/>
      <c r="X102" s="1">
        <v>11000005</v>
      </c>
      <c r="Y102" s="1">
        <v>4</v>
      </c>
      <c r="Z102" s="1">
        <v>99</v>
      </c>
      <c r="AA102" s="27">
        <v>0</v>
      </c>
      <c r="AB102" s="25">
        <v>0</v>
      </c>
    </row>
    <row r="103" spans="1:28" ht="84">
      <c r="A103">
        <v>53000100</v>
      </c>
      <c r="B103" s="8" t="s">
        <v>143</v>
      </c>
      <c r="C103" s="1" t="s">
        <v>282</v>
      </c>
      <c r="D103" s="25" t="s">
        <v>655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38">
        <f t="shared" si="7"/>
        <v>0</v>
      </c>
      <c r="Q103" s="1">
        <v>0</v>
      </c>
      <c r="R103" s="1" t="s">
        <v>675</v>
      </c>
      <c r="S103">
        <v>100</v>
      </c>
      <c r="T103" s="11" t="s">
        <v>732</v>
      </c>
      <c r="U103" s="1" t="s">
        <v>677</v>
      </c>
      <c r="V103" s="1" t="s">
        <v>144</v>
      </c>
      <c r="W103" s="1"/>
      <c r="X103" s="1">
        <v>11000005</v>
      </c>
      <c r="Y103" s="1">
        <v>4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294</v>
      </c>
      <c r="D104" s="25" t="s">
        <v>735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5</v>
      </c>
      <c r="P104" s="38">
        <f t="shared" si="7"/>
        <v>5</v>
      </c>
      <c r="Q104" s="1">
        <v>0</v>
      </c>
      <c r="R104" s="1" t="s">
        <v>736</v>
      </c>
      <c r="S104">
        <v>100</v>
      </c>
      <c r="T104" s="11" t="s">
        <v>733</v>
      </c>
      <c r="U104" s="1" t="s">
        <v>737</v>
      </c>
      <c r="V104" s="1" t="s">
        <v>168</v>
      </c>
      <c r="W104" s="1"/>
      <c r="X104" s="1">
        <v>11000010</v>
      </c>
      <c r="Y104" s="1">
        <v>4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283</v>
      </c>
      <c r="D105" s="25" t="s">
        <v>663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38">
        <f t="shared" si="7"/>
        <v>2</v>
      </c>
      <c r="Q105" s="1">
        <v>0</v>
      </c>
      <c r="R105" s="1" t="s">
        <v>6</v>
      </c>
      <c r="S105">
        <v>100</v>
      </c>
      <c r="T105" s="11" t="s">
        <v>520</v>
      </c>
      <c r="U105" s="7" t="s">
        <v>344</v>
      </c>
      <c r="V105" s="1" t="s">
        <v>74</v>
      </c>
      <c r="W105" s="1"/>
      <c r="X105" s="1">
        <v>11000004</v>
      </c>
      <c r="Y105" s="1">
        <v>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284</v>
      </c>
      <c r="D106" s="25" t="s">
        <v>639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38">
        <f t="shared" si="7"/>
        <v>5</v>
      </c>
      <c r="Q106" s="1">
        <v>15</v>
      </c>
      <c r="R106" s="7" t="s">
        <v>311</v>
      </c>
      <c r="S106">
        <v>105</v>
      </c>
      <c r="T106" s="11" t="s">
        <v>640</v>
      </c>
      <c r="U106" s="7" t="s">
        <v>641</v>
      </c>
      <c r="V106" s="1" t="s">
        <v>147</v>
      </c>
      <c r="W106" s="1" t="s">
        <v>147</v>
      </c>
      <c r="X106" s="1">
        <v>11000009</v>
      </c>
      <c r="Y106" s="1">
        <v>4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285</v>
      </c>
      <c r="D107" s="25" t="s">
        <v>630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38">
        <f t="shared" si="7"/>
        <v>5</v>
      </c>
      <c r="Q107" s="1">
        <v>12</v>
      </c>
      <c r="R107" s="7" t="s">
        <v>309</v>
      </c>
      <c r="S107">
        <v>105</v>
      </c>
      <c r="T107" s="11" t="s">
        <v>791</v>
      </c>
      <c r="U107" s="7" t="s">
        <v>415</v>
      </c>
      <c r="V107" s="1" t="s">
        <v>149</v>
      </c>
      <c r="W107" s="1"/>
      <c r="X107" s="1">
        <v>11000002</v>
      </c>
      <c r="Y107" s="1">
        <v>4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211</v>
      </c>
      <c r="D108" s="25" t="s">
        <v>620</v>
      </c>
      <c r="E108" s="1">
        <v>3</v>
      </c>
      <c r="F108">
        <v>202</v>
      </c>
      <c r="G108" s="1">
        <v>0</v>
      </c>
      <c r="H108" s="1">
        <f t="shared" si="6"/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38">
        <f t="shared" si="7"/>
        <v>-75</v>
      </c>
      <c r="Q108" s="1">
        <v>10</v>
      </c>
      <c r="R108" s="1" t="s">
        <v>136</v>
      </c>
      <c r="S108">
        <v>25</v>
      </c>
      <c r="T108" s="11" t="s">
        <v>618</v>
      </c>
      <c r="U108" s="1" t="s">
        <v>617</v>
      </c>
      <c r="V108" s="1" t="s">
        <v>151</v>
      </c>
      <c r="W108" s="1"/>
      <c r="X108" s="1">
        <v>11000003</v>
      </c>
      <c r="Y108" s="1">
        <v>4</v>
      </c>
      <c r="Z108" s="1">
        <v>105</v>
      </c>
      <c r="AA108" s="27">
        <v>0</v>
      </c>
      <c r="AB108" s="25">
        <v>0</v>
      </c>
    </row>
    <row r="109" spans="1:28" ht="24">
      <c r="A109">
        <v>53000106</v>
      </c>
      <c r="B109" s="8" t="s">
        <v>152</v>
      </c>
      <c r="C109" s="1" t="s">
        <v>286</v>
      </c>
      <c r="D109" s="25" t="s">
        <v>642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38">
        <f t="shared" si="7"/>
        <v>0</v>
      </c>
      <c r="Q109" s="1">
        <v>0</v>
      </c>
      <c r="R109" s="1" t="s">
        <v>14</v>
      </c>
      <c r="S109">
        <v>100</v>
      </c>
      <c r="T109" s="11" t="s">
        <v>627</v>
      </c>
      <c r="U109" s="7" t="s">
        <v>628</v>
      </c>
      <c r="V109" s="1" t="s">
        <v>153</v>
      </c>
      <c r="W109" s="1"/>
      <c r="X109" s="1">
        <v>11000005</v>
      </c>
      <c r="Y109" s="1">
        <v>4</v>
      </c>
      <c r="Z109" s="1">
        <v>106</v>
      </c>
      <c r="AA109" s="27">
        <v>0</v>
      </c>
      <c r="AB109" s="25">
        <v>0</v>
      </c>
    </row>
    <row r="110" spans="1:28" ht="24">
      <c r="A110">
        <v>53000107</v>
      </c>
      <c r="B110" s="8" t="s">
        <v>154</v>
      </c>
      <c r="C110" s="1" t="s">
        <v>287</v>
      </c>
      <c r="D110" s="25" t="s">
        <v>643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38">
        <f t="shared" si="7"/>
        <v>0</v>
      </c>
      <c r="Q110" s="1">
        <v>0</v>
      </c>
      <c r="R110" s="1" t="s">
        <v>6</v>
      </c>
      <c r="S110">
        <v>100</v>
      </c>
      <c r="T110" s="11" t="s">
        <v>582</v>
      </c>
      <c r="U110" s="7" t="s">
        <v>656</v>
      </c>
      <c r="V110" s="1" t="s">
        <v>155</v>
      </c>
      <c r="W110" s="1"/>
      <c r="X110" s="1">
        <v>11000004</v>
      </c>
      <c r="Y110" s="1">
        <v>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288</v>
      </c>
      <c r="D111" s="25" t="s">
        <v>662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38">
        <f t="shared" si="7"/>
        <v>3</v>
      </c>
      <c r="Q111" s="1">
        <v>0</v>
      </c>
      <c r="R111" s="1" t="s">
        <v>6</v>
      </c>
      <c r="S111">
        <v>100</v>
      </c>
      <c r="T111" s="11" t="s">
        <v>660</v>
      </c>
      <c r="U111" s="7" t="s">
        <v>661</v>
      </c>
      <c r="V111" s="1" t="s">
        <v>157</v>
      </c>
      <c r="W111" s="1"/>
      <c r="X111" s="1">
        <v>11000009</v>
      </c>
      <c r="Y111" s="1">
        <v>4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289</v>
      </c>
      <c r="D112" s="25" t="s">
        <v>659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38">
        <f t="shared" si="7"/>
        <v>0</v>
      </c>
      <c r="Q112" s="1">
        <v>0</v>
      </c>
      <c r="R112" s="1" t="s">
        <v>14</v>
      </c>
      <c r="S112">
        <v>100</v>
      </c>
      <c r="T112" s="11" t="s">
        <v>658</v>
      </c>
      <c r="U112" s="7" t="s">
        <v>657</v>
      </c>
      <c r="V112" s="1" t="s">
        <v>159</v>
      </c>
      <c r="W112" s="1"/>
      <c r="X112" s="1">
        <v>11000002</v>
      </c>
      <c r="Y112" s="1">
        <v>4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290</v>
      </c>
      <c r="D113" s="25" t="s">
        <v>655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38">
        <f t="shared" si="7"/>
        <v>3</v>
      </c>
      <c r="Q113" s="1">
        <v>0</v>
      </c>
      <c r="R113" s="1" t="s">
        <v>1</v>
      </c>
      <c r="S113">
        <v>103</v>
      </c>
      <c r="T113" s="11" t="s">
        <v>793</v>
      </c>
      <c r="U113" s="7" t="s">
        <v>795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788</v>
      </c>
      <c r="C114" s="1" t="s">
        <v>789</v>
      </c>
      <c r="D114" s="25" t="s">
        <v>790</v>
      </c>
      <c r="E114" s="1">
        <v>3</v>
      </c>
      <c r="F114">
        <v>201</v>
      </c>
      <c r="G114" s="1">
        <v>0</v>
      </c>
      <c r="H114" s="1">
        <f t="shared" ref="H114" si="8">IF(AND(P114&gt;=13,P114&lt;=16),5,IF(AND(P114&gt;=9,P114&lt;=12),4,IF(AND(P114&gt;=5,P114&lt;=8),3,IF(AND(P114&gt;=1,P114&lt;=4),2,IF(AND(P114&gt;=-3,P114&lt;=0),1,IF(AND(P114&gt;=-5,P114&lt;=-4),0,6))))))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38">
        <f t="shared" ref="P114" si="9">S114-100+O114</f>
        <v>0</v>
      </c>
      <c r="Q114" s="1">
        <v>20</v>
      </c>
      <c r="R114" s="1" t="s">
        <v>792</v>
      </c>
      <c r="S114">
        <v>100</v>
      </c>
      <c r="T114" s="11" t="s">
        <v>794</v>
      </c>
      <c r="U114" s="7" t="s">
        <v>796</v>
      </c>
      <c r="V114" s="1" t="s">
        <v>797</v>
      </c>
      <c r="W114" s="1" t="s">
        <v>797</v>
      </c>
      <c r="X114" s="1">
        <v>11000007</v>
      </c>
      <c r="Y114" s="1">
        <v>4</v>
      </c>
      <c r="Z114" s="1">
        <v>111</v>
      </c>
      <c r="AA114" s="27">
        <v>0</v>
      </c>
      <c r="AB114" s="25">
        <v>0</v>
      </c>
    </row>
  </sheetData>
  <sortState ref="A2:V2">
    <sortCondition ref="E1"/>
  </sortState>
  <phoneticPr fontId="18" type="noConversion"/>
  <conditionalFormatting sqref="I38:I68 I17:I35 I4:I15 I70:I114">
    <cfRule type="cellIs" dxfId="61" priority="55" operator="notEqual">
      <formula>$E4</formula>
    </cfRule>
  </conditionalFormatting>
  <conditionalFormatting sqref="J4:O4 J17:P35 J5:P15 J38:P68 J70:P114">
    <cfRule type="cellIs" dxfId="60" priority="54" operator="equal">
      <formula>0</formula>
    </cfRule>
  </conditionalFormatting>
  <conditionalFormatting sqref="I69">
    <cfRule type="cellIs" dxfId="59" priority="19" operator="notEqual">
      <formula>$E69</formula>
    </cfRule>
  </conditionalFormatting>
  <conditionalFormatting sqref="J69:P69">
    <cfRule type="cellIs" dxfId="58" priority="18" operator="equal">
      <formula>0</formula>
    </cfRule>
  </conditionalFormatting>
  <conditionalFormatting sqref="I36">
    <cfRule type="cellIs" dxfId="57" priority="17" operator="notEqual">
      <formula>$E36</formula>
    </cfRule>
  </conditionalFormatting>
  <conditionalFormatting sqref="J36:P36">
    <cfRule type="cellIs" dxfId="56" priority="16" operator="equal">
      <formula>0</formula>
    </cfRule>
  </conditionalFormatting>
  <conditionalFormatting sqref="I37">
    <cfRule type="cellIs" dxfId="55" priority="15" operator="notEqual">
      <formula>$E37</formula>
    </cfRule>
  </conditionalFormatting>
  <conditionalFormatting sqref="J37:P37">
    <cfRule type="cellIs" dxfId="54" priority="14" operator="equal">
      <formula>0</formula>
    </cfRule>
  </conditionalFormatting>
  <conditionalFormatting sqref="H4:H15 H17:H114">
    <cfRule type="cellIs" dxfId="53" priority="10" operator="equal">
      <formula>1</formula>
    </cfRule>
    <cfRule type="cellIs" dxfId="52" priority="11" operator="equal">
      <formula>2</formula>
    </cfRule>
    <cfRule type="cellIs" dxfId="51" priority="12" operator="equal">
      <formula>3</formula>
    </cfRule>
    <cfRule type="cellIs" dxfId="50" priority="13" operator="greaterThanOrEqual">
      <formula>4</formula>
    </cfRule>
  </conditionalFormatting>
  <conditionalFormatting sqref="I16">
    <cfRule type="cellIs" dxfId="49" priority="7" operator="notEqual">
      <formula>$E16</formula>
    </cfRule>
  </conditionalFormatting>
  <conditionalFormatting sqref="J16:P16">
    <cfRule type="cellIs" dxfId="48" priority="6" operator="equal">
      <formula>0</formula>
    </cfRule>
  </conditionalFormatting>
  <conditionalFormatting sqref="H16">
    <cfRule type="cellIs" dxfId="47" priority="2" operator="equal">
      <formula>1</formula>
    </cfRule>
    <cfRule type="cellIs" dxfId="46" priority="3" operator="equal">
      <formula>2</formula>
    </cfRule>
    <cfRule type="cellIs" dxfId="45" priority="4" operator="equal">
      <formula>3</formula>
    </cfRule>
    <cfRule type="cellIs" dxfId="44" priority="5" operator="greaterThanOrEqual">
      <formula>4</formula>
    </cfRule>
  </conditionalFormatting>
  <conditionalFormatting sqref="D1:D1048576">
    <cfRule type="containsText" dxfId="43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481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483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486</v>
      </c>
      <c r="X1" s="40" t="s">
        <v>527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320</v>
      </c>
      <c r="K2" s="18" t="s">
        <v>320</v>
      </c>
      <c r="L2" s="18" t="s">
        <v>350</v>
      </c>
      <c r="M2" s="18" t="s">
        <v>350</v>
      </c>
      <c r="N2" s="18" t="s">
        <v>350</v>
      </c>
      <c r="O2" s="18" t="s">
        <v>320</v>
      </c>
      <c r="P2" s="18" t="s">
        <v>484</v>
      </c>
      <c r="Q2" s="4" t="s">
        <v>317</v>
      </c>
      <c r="R2" s="4" t="s">
        <v>179</v>
      </c>
      <c r="S2" s="4" t="s">
        <v>531</v>
      </c>
      <c r="T2" s="4" t="s">
        <v>597</v>
      </c>
      <c r="U2" s="10" t="s">
        <v>179</v>
      </c>
      <c r="V2" s="4" t="s">
        <v>179</v>
      </c>
      <c r="W2" s="4" t="s">
        <v>487</v>
      </c>
      <c r="X2" s="41" t="s">
        <v>528</v>
      </c>
      <c r="Y2" s="4" t="s">
        <v>178</v>
      </c>
      <c r="Z2" s="5" t="s">
        <v>179</v>
      </c>
      <c r="AA2" s="24" t="s">
        <v>320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482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485</v>
      </c>
      <c r="Q3" s="6" t="s">
        <v>318</v>
      </c>
      <c r="R3" s="2" t="s">
        <v>185</v>
      </c>
      <c r="S3" s="2" t="s">
        <v>392</v>
      </c>
      <c r="T3" s="6" t="s">
        <v>304</v>
      </c>
      <c r="U3" s="6" t="s">
        <v>306</v>
      </c>
      <c r="V3" s="6" t="s">
        <v>323</v>
      </c>
      <c r="W3" s="6" t="s">
        <v>488</v>
      </c>
      <c r="X3" s="42" t="s">
        <v>529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24">
      <c r="A4">
        <v>53100000</v>
      </c>
      <c r="B4" s="22" t="s">
        <v>368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381</v>
      </c>
      <c r="U4" s="7" t="s">
        <v>344</v>
      </c>
      <c r="V4" s="15" t="s">
        <v>369</v>
      </c>
      <c r="W4" s="15"/>
      <c r="X4" s="15"/>
      <c r="Y4" s="15">
        <v>4</v>
      </c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328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307</v>
      </c>
      <c r="S5" s="1">
        <v>-1</v>
      </c>
      <c r="T5" s="11" t="s">
        <v>382</v>
      </c>
      <c r="U5" s="7" t="s">
        <v>336</v>
      </c>
      <c r="V5" s="1" t="s">
        <v>15</v>
      </c>
      <c r="W5" s="1"/>
      <c r="X5" s="1"/>
      <c r="Y5" s="15">
        <v>4</v>
      </c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371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383</v>
      </c>
      <c r="U6" s="7" t="s">
        <v>385</v>
      </c>
      <c r="V6" s="15" t="s">
        <v>370</v>
      </c>
      <c r="W6" s="15"/>
      <c r="X6" s="15"/>
      <c r="Y6" s="15">
        <v>4</v>
      </c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372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409</v>
      </c>
      <c r="U7" s="7" t="s">
        <v>386</v>
      </c>
      <c r="V7" s="15" t="s">
        <v>2</v>
      </c>
      <c r="W7" s="15"/>
      <c r="X7" s="15"/>
      <c r="Y7" s="15">
        <v>4</v>
      </c>
      <c r="Z7" s="15">
        <v>1</v>
      </c>
      <c r="AA7" s="27">
        <v>1</v>
      </c>
      <c r="AB7" s="15">
        <v>0</v>
      </c>
    </row>
    <row r="8" spans="1:28" ht="36">
      <c r="A8">
        <v>53100004</v>
      </c>
      <c r="B8" s="22" t="s">
        <v>373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380</v>
      </c>
      <c r="U8" s="7" t="s">
        <v>387</v>
      </c>
      <c r="V8" s="15" t="s">
        <v>2</v>
      </c>
      <c r="W8" s="15"/>
      <c r="X8" s="15"/>
      <c r="Y8" s="15">
        <v>4</v>
      </c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374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478</v>
      </c>
      <c r="U9" s="7" t="s">
        <v>379</v>
      </c>
      <c r="V9" s="15" t="s">
        <v>375</v>
      </c>
      <c r="W9" s="15"/>
      <c r="X9" s="15"/>
      <c r="Y9" s="15">
        <v>4</v>
      </c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595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596</v>
      </c>
      <c r="S10" s="1">
        <v>-1</v>
      </c>
      <c r="T10" s="11" t="s">
        <v>599</v>
      </c>
      <c r="U10" s="7" t="s">
        <v>598</v>
      </c>
      <c r="V10" s="15" t="s">
        <v>2</v>
      </c>
      <c r="W10" s="15"/>
      <c r="X10" s="15"/>
      <c r="Y10" s="15">
        <v>4</v>
      </c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703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705</v>
      </c>
      <c r="S11" s="1">
        <v>-1</v>
      </c>
      <c r="T11" s="11" t="s">
        <v>706</v>
      </c>
      <c r="U11" s="7" t="s">
        <v>704</v>
      </c>
      <c r="V11" s="15" t="s">
        <v>2</v>
      </c>
      <c r="W11" s="15"/>
      <c r="X11" s="15"/>
      <c r="Y11" s="15">
        <v>4</v>
      </c>
      <c r="Z11" s="15">
        <v>1</v>
      </c>
      <c r="AA11" s="27">
        <v>1</v>
      </c>
      <c r="AB11" s="25">
        <v>0</v>
      </c>
    </row>
  </sheetData>
  <phoneticPr fontId="18" type="noConversion"/>
  <conditionalFormatting sqref="J4:P11">
    <cfRule type="cellIs" dxfId="42" priority="40" operator="equal">
      <formula>0</formula>
    </cfRule>
  </conditionalFormatting>
  <conditionalFormatting sqref="O4:P8">
    <cfRule type="cellIs" dxfId="41" priority="36" operator="equal">
      <formula>0</formula>
    </cfRule>
  </conditionalFormatting>
  <conditionalFormatting sqref="J4:P4">
    <cfRule type="cellIs" dxfId="40" priority="35" operator="equal">
      <formula>0</formula>
    </cfRule>
  </conditionalFormatting>
  <conditionalFormatting sqref="I4">
    <cfRule type="cellIs" dxfId="39" priority="34" operator="notEqual">
      <formula>$E4</formula>
    </cfRule>
  </conditionalFormatting>
  <conditionalFormatting sqref="J4:P4">
    <cfRule type="cellIs" dxfId="38" priority="33" operator="equal">
      <formula>0</formula>
    </cfRule>
  </conditionalFormatting>
  <conditionalFormatting sqref="I5">
    <cfRule type="cellIs" dxfId="37" priority="32" operator="notEqual">
      <formula>$E5</formula>
    </cfRule>
  </conditionalFormatting>
  <conditionalFormatting sqref="J5:P5">
    <cfRule type="cellIs" dxfId="36" priority="31" operator="equal">
      <formula>0</formula>
    </cfRule>
  </conditionalFormatting>
  <conditionalFormatting sqref="I6">
    <cfRule type="cellIs" dxfId="35" priority="30" operator="notEqual">
      <formula>$E6</formula>
    </cfRule>
  </conditionalFormatting>
  <conditionalFormatting sqref="J6:P6">
    <cfRule type="cellIs" dxfId="34" priority="29" operator="equal">
      <formula>0</formula>
    </cfRule>
  </conditionalFormatting>
  <conditionalFormatting sqref="I7">
    <cfRule type="cellIs" dxfId="33" priority="28" operator="notEqual">
      <formula>$E7</formula>
    </cfRule>
  </conditionalFormatting>
  <conditionalFormatting sqref="J7:P7">
    <cfRule type="cellIs" dxfId="32" priority="27" operator="equal">
      <formula>0</formula>
    </cfRule>
  </conditionalFormatting>
  <conditionalFormatting sqref="I8">
    <cfRule type="cellIs" dxfId="31" priority="26" operator="notEqual">
      <formula>$E8</formula>
    </cfRule>
  </conditionalFormatting>
  <conditionalFormatting sqref="J8:P8">
    <cfRule type="cellIs" dxfId="30" priority="25" operator="equal">
      <formula>0</formula>
    </cfRule>
  </conditionalFormatting>
  <conditionalFormatting sqref="I9:I11">
    <cfRule type="cellIs" dxfId="29" priority="24" operator="notEqual">
      <formula>$E9</formula>
    </cfRule>
  </conditionalFormatting>
  <conditionalFormatting sqref="J9:P11">
    <cfRule type="cellIs" dxfId="28" priority="23" operator="equal">
      <formula>0</formula>
    </cfRule>
  </conditionalFormatting>
  <conditionalFormatting sqref="H5:H11">
    <cfRule type="cellIs" dxfId="27" priority="6" operator="equal">
      <formula>1</formula>
    </cfRule>
    <cfRule type="cellIs" dxfId="26" priority="7" operator="equal">
      <formula>2</formula>
    </cfRule>
    <cfRule type="cellIs" dxfId="25" priority="8" operator="equal">
      <formula>3</formula>
    </cfRule>
    <cfRule type="cellIs" dxfId="24" priority="9" operator="greaterThanOrEqual">
      <formula>4</formula>
    </cfRule>
  </conditionalFormatting>
  <conditionalFormatting sqref="H4">
    <cfRule type="cellIs" dxfId="23" priority="2" operator="equal">
      <formula>1</formula>
    </cfRule>
    <cfRule type="cellIs" dxfId="22" priority="3" operator="equal">
      <formula>2</formula>
    </cfRule>
    <cfRule type="cellIs" dxfId="21" priority="4" operator="equal">
      <formula>3</formula>
    </cfRule>
    <cfRule type="cellIs" dxfId="20" priority="5" operator="greaterThanOrEqual">
      <formula>4</formula>
    </cfRule>
  </conditionalFormatting>
  <conditionalFormatting sqref="L10:L11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481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483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486</v>
      </c>
      <c r="X1" s="40" t="s">
        <v>527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320</v>
      </c>
      <c r="K2" s="18" t="s">
        <v>320</v>
      </c>
      <c r="L2" s="18" t="s">
        <v>350</v>
      </c>
      <c r="M2" s="18" t="s">
        <v>350</v>
      </c>
      <c r="N2" s="18" t="s">
        <v>350</v>
      </c>
      <c r="O2" s="18" t="s">
        <v>320</v>
      </c>
      <c r="P2" s="18" t="s">
        <v>484</v>
      </c>
      <c r="Q2" s="4" t="s">
        <v>317</v>
      </c>
      <c r="R2" s="4" t="s">
        <v>179</v>
      </c>
      <c r="S2" s="4" t="s">
        <v>531</v>
      </c>
      <c r="T2" s="4" t="s">
        <v>322</v>
      </c>
      <c r="U2" s="10" t="s">
        <v>179</v>
      </c>
      <c r="V2" s="4" t="s">
        <v>179</v>
      </c>
      <c r="W2" s="4" t="s">
        <v>487</v>
      </c>
      <c r="X2" s="41" t="s">
        <v>528</v>
      </c>
      <c r="Y2" s="4" t="s">
        <v>178</v>
      </c>
      <c r="Z2" s="5" t="s">
        <v>179</v>
      </c>
      <c r="AA2" s="24" t="s">
        <v>320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482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485</v>
      </c>
      <c r="Q3" s="6" t="s">
        <v>318</v>
      </c>
      <c r="R3" s="2" t="s">
        <v>185</v>
      </c>
      <c r="S3" s="2" t="s">
        <v>392</v>
      </c>
      <c r="T3" s="6" t="s">
        <v>304</v>
      </c>
      <c r="U3" s="6" t="s">
        <v>306</v>
      </c>
      <c r="V3" s="6" t="s">
        <v>323</v>
      </c>
      <c r="W3" s="6" t="s">
        <v>488</v>
      </c>
      <c r="X3" s="42" t="s">
        <v>529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36">
      <c r="A4">
        <v>53200100</v>
      </c>
      <c r="B4" s="22" t="s">
        <v>441</v>
      </c>
      <c r="C4" s="15" t="s">
        <v>442</v>
      </c>
      <c r="D4" s="25" t="s">
        <v>429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479</v>
      </c>
      <c r="U4" s="7" t="s">
        <v>384</v>
      </c>
      <c r="V4" s="15" t="s">
        <v>354</v>
      </c>
      <c r="W4" s="15"/>
      <c r="X4" s="15"/>
      <c r="Y4" s="15">
        <v>4</v>
      </c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434</v>
      </c>
      <c r="C5" s="1" t="s">
        <v>435</v>
      </c>
      <c r="D5" s="25" t="s">
        <v>433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432</v>
      </c>
      <c r="U5" s="7" t="s">
        <v>388</v>
      </c>
      <c r="V5" s="1" t="s">
        <v>44</v>
      </c>
      <c r="W5" s="1"/>
      <c r="X5" s="1"/>
      <c r="Y5" s="1">
        <v>4</v>
      </c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443</v>
      </c>
      <c r="C6" s="1" t="s">
        <v>444</v>
      </c>
      <c r="D6" s="25" t="s">
        <v>419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480</v>
      </c>
      <c r="U6" s="31" t="s">
        <v>438</v>
      </c>
      <c r="V6" s="1" t="s">
        <v>46</v>
      </c>
      <c r="W6" s="1"/>
      <c r="X6" s="1"/>
      <c r="Y6" s="1">
        <v>4</v>
      </c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437</v>
      </c>
      <c r="C7" s="1" t="s">
        <v>436</v>
      </c>
      <c r="D7" s="25" t="s">
        <v>440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1" t="s">
        <v>439</v>
      </c>
      <c r="V7" s="1" t="s">
        <v>45</v>
      </c>
      <c r="W7" s="1"/>
      <c r="X7" s="1"/>
      <c r="Y7" s="1">
        <v>4</v>
      </c>
      <c r="Z7" s="1">
        <v>2103</v>
      </c>
      <c r="AA7" s="27">
        <v>1</v>
      </c>
      <c r="AB7" s="25">
        <v>0</v>
      </c>
    </row>
    <row r="8" spans="1:28" ht="60">
      <c r="A8">
        <v>53200104</v>
      </c>
      <c r="B8" s="8" t="s">
        <v>446</v>
      </c>
      <c r="C8" s="1" t="s">
        <v>448</v>
      </c>
      <c r="D8" s="25" t="s">
        <v>449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308</v>
      </c>
      <c r="S8">
        <v>90</v>
      </c>
      <c r="T8" s="11" t="s">
        <v>494</v>
      </c>
      <c r="U8" s="7" t="s">
        <v>398</v>
      </c>
      <c r="V8" s="1" t="s">
        <v>447</v>
      </c>
      <c r="W8" s="1" t="s">
        <v>447</v>
      </c>
      <c r="X8" s="1"/>
      <c r="Y8" s="1">
        <v>4</v>
      </c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450</v>
      </c>
      <c r="C9" s="1" t="s">
        <v>451</v>
      </c>
      <c r="D9" s="25" t="s">
        <v>452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475</v>
      </c>
      <c r="U9" s="7" t="s">
        <v>338</v>
      </c>
      <c r="V9" s="1" t="s">
        <v>19</v>
      </c>
      <c r="W9" s="1"/>
      <c r="X9" s="1"/>
      <c r="Y9" s="1">
        <v>4</v>
      </c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8" priority="12" operator="notEqual">
      <formula>$E4</formula>
    </cfRule>
  </conditionalFormatting>
  <conditionalFormatting sqref="J4:P7">
    <cfRule type="cellIs" dxfId="17" priority="11" operator="equal">
      <formula>0</formula>
    </cfRule>
  </conditionalFormatting>
  <conditionalFormatting sqref="J9:P9">
    <cfRule type="cellIs" dxfId="16" priority="9" operator="equal">
      <formula>0</formula>
    </cfRule>
  </conditionalFormatting>
  <conditionalFormatting sqref="J8:P8">
    <cfRule type="cellIs" dxfId="15" priority="10" operator="equal">
      <formula>0</formula>
    </cfRule>
  </conditionalFormatting>
  <conditionalFormatting sqref="H5:H9">
    <cfRule type="cellIs" dxfId="14" priority="5" operator="equal">
      <formula>1</formula>
    </cfRule>
    <cfRule type="cellIs" dxfId="13" priority="6" operator="equal">
      <formula>2</formula>
    </cfRule>
    <cfRule type="cellIs" dxfId="12" priority="7" operator="equal">
      <formula>3</formula>
    </cfRule>
    <cfRule type="cellIs" dxfId="11" priority="8" operator="greaterThanOrEqual">
      <formula>4</formula>
    </cfRule>
  </conditionalFormatting>
  <conditionalFormatting sqref="H4">
    <cfRule type="cellIs" dxfId="10" priority="1" operator="equal">
      <formula>1</formula>
    </cfRule>
    <cfRule type="cellIs" dxfId="9" priority="2" operator="equal">
      <formula>2</formula>
    </cfRule>
    <cfRule type="cellIs" dxfId="8" priority="3" operator="equal">
      <formula>3</formula>
    </cfRule>
    <cfRule type="cellIs" dxfId="7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393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394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395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396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397</v>
      </c>
    </row>
    <row r="10" spans="1:11">
      <c r="A10" t="s">
        <v>400</v>
      </c>
      <c r="B10" t="s">
        <v>401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421</v>
      </c>
    </row>
    <row r="2" spans="1:2">
      <c r="A2" t="s">
        <v>420</v>
      </c>
      <c r="B2">
        <f>COUNTIF(标准!D:D,"*单伤*")</f>
        <v>14</v>
      </c>
    </row>
    <row r="3" spans="1:2">
      <c r="A3" t="s">
        <v>422</v>
      </c>
      <c r="B3">
        <f>COUNTIF(标准!D:D,"*群伤*")</f>
        <v>20</v>
      </c>
    </row>
    <row r="4" spans="1:2">
      <c r="A4" t="s">
        <v>423</v>
      </c>
      <c r="B4">
        <f>COUNTIF(标准!D:D,"*单治*")</f>
        <v>6</v>
      </c>
    </row>
    <row r="5" spans="1:2">
      <c r="A5" t="s">
        <v>430</v>
      </c>
      <c r="B5">
        <f>COUNTIF(标准!D:D,"*群治*")</f>
        <v>5</v>
      </c>
    </row>
    <row r="6" spans="1:2">
      <c r="A6" t="s">
        <v>424</v>
      </c>
      <c r="B6">
        <f>COUNTIF(标准!D:D,"*正状*")</f>
        <v>12</v>
      </c>
    </row>
    <row r="7" spans="1:2">
      <c r="A7" t="s">
        <v>425</v>
      </c>
      <c r="B7">
        <f>COUNTIF(标准!D:D,"*负状*")</f>
        <v>23</v>
      </c>
    </row>
    <row r="8" spans="1:2">
      <c r="A8" t="s">
        <v>426</v>
      </c>
      <c r="B8">
        <f>COUNTIF(标准!D:D,"*手牌*")</f>
        <v>13</v>
      </c>
    </row>
    <row r="9" spans="1:2">
      <c r="A9" t="s">
        <v>456</v>
      </c>
      <c r="B9">
        <f>COUNTIF(标准!D:D,"*陷阱*")</f>
        <v>6</v>
      </c>
    </row>
    <row r="10" spans="1:2">
      <c r="A10" t="s">
        <v>427</v>
      </c>
      <c r="B10">
        <f>COUNTIF(标准!D:D,"*地形*")</f>
        <v>7</v>
      </c>
    </row>
    <row r="11" spans="1:2">
      <c r="A11" t="s">
        <v>428</v>
      </c>
      <c r="B11">
        <f>COUNTIF(标准!D:D,"*属性*")</f>
        <v>12</v>
      </c>
    </row>
    <row r="12" spans="1:2">
      <c r="A12" t="s">
        <v>573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2016-10-20T13:38:47Z</dcterms:modified>
</cp:coreProperties>
</file>