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3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45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10" i="5" l="1"/>
  <c r="B5" i="5" l="1"/>
  <c r="B12" i="5"/>
  <c r="B11" i="5"/>
  <c r="B9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<sst xmlns="http://schemas.openxmlformats.org/spreadsheetml/2006/main" count="1212" uniqueCount="754">
  <si>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</si>
  <si>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</si>
  <si>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</si>
  <si>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</si>
  <si>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</si>
  <si>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</si>
  <si>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</si>
  <si>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</si>
  <si>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</si>
  <si>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</si>
  <si>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</si>
  <si>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</si>
  <si>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</si>
  <si>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</si>
  <si>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</si>
  <si>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</si>
  <si>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</si>
  <si>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</si>
  <si>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</si>
  <si>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</si>
  <si>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</si>
  <si>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</si>
  <si>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</si>
  <si>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</si>
  <si>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</si>
  <si>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</si>
  <si>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</si>
  <si>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</si>
  <si>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</si>
  <si>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</si>
  <si>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</si>
  <si>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</si>
  <si>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</si>
  <si>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</si>
  <si>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</si>
  <si>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</si>
  <si>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</si>
  <si>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</si>
  <si>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</si>
  <si>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</si>
  <si>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</si>
  <si>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</si>
  <si>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</si>
  <si>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</si>
  <si>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</si>
  <si>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</si>
  <si>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</si>
  <si>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</si>
  <si>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</si>
  <si>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</si>
  <si>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</si>
  <si>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</si>
  <si>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</si>
  <si>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</si>
  <si>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</si>
  <si>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</si>
  <si>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</si>
  <si>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</si>
  <si>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</si>
  <si>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</si>
  <si>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</si>
  <si>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</si>
  <si>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</si>
  <si>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</si>
  <si>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</si>
  <si>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</si>
  <si>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</si>
  <si>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</si>
  <si>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</si>
  <si>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</si>
  <si>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</si>
  <si>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</si>
  <si>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</si>
  <si>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</si>
  <si>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</si>
  <si>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</si>
  <si>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</si>
  <si>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</si>
  <si>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</si>
  <si>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</si>
  <si>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</si>
  <si>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</si>
  <si>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</si>
  <si>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</si>
  <si>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</si>
  <si>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</si>
  <si>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</si>
  <si>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</si>
  <si>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</si>
  <si>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</si>
  <si>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</si>
  <si>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</si>
  <si>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</si>
  <si>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</si>
  <si>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</si>
  <si>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</si>
  <si>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</si>
  <si>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</si>
  <si>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</si>
  <si>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</si>
  <si>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</si>
  <si>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</si>
  <si>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</si>
  <si>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</si>
  <si>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</si>
  <si>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</si>
  <si>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</si>
  <si>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</si>
  <si>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</si>
  <si>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</si>
  <si>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</si>
  <si>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</si>
  <si>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</si>
  <si>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</si>
  <si>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</si>
  <si>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</si>
  <si>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</si>
  <si>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</si>
  <si>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</si>
  <si>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</si>
  <si>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</si>
  <si>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</si>
  <si>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</si>
  <si>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</si>
  <si>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</si>
  <si>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</si>
  <si>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</si>
  <si>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</si>
  <si>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</si>
  <si>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</si>
  <si>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</si>
  <si>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</si>
  <si>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</si>
  <si>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</si>
  <si>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</si>
  <si>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</si>
  <si>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</si>
  <si>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</si>
  <si>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</si>
  <si>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</si>
  <si>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</si>
  <si>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</si>
  <si>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</si>
  <si>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</si>
  <si>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</si>
  <si>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</si>
  <si>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</si>
  <si>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</si>
  <si>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</si>
  <si>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</si>
  <si>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</si>
  <si>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</si>
  <si>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</si>
  <si>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</si>
  <si>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</si>
  <si>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</si>
  <si>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</si>
  <si>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</si>
  <si>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</si>
  <si>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</si>
  <si>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</si>
  <si>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</si>
  <si>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</si>
  <si>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</si>
  <si>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</si>
  <si>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</si>
  <si>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</si>
  <si>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</si>
  <si>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</si>
  <si>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</si>
  <si>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</si>
  <si>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</si>
  <si>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</si>
  <si>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</si>
  <si>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</si>
  <si>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</si>
  <si>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</si>
  <si>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</si>
  <si>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</si>
  <si>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</si>
  <si>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</si>
  <si>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</si>
  <si>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</si>
  <si>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</si>
  <si>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</si>
  <si>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</si>
  <si>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</si>
  <si>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</si>
  <si>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</si>
  <si>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</si>
  <si>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</si>
  <si>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</si>
  <si>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</si>
  <si>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</si>
  <si>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</si>
  <si>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</si>
  <si>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</si>
  <si>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</si>
  <si>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</si>
  <si>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</si>
  <si>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</si>
  <si>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</si>
  <si>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</si>
  <si>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</si>
  <si>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</si>
  <si>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</si>
  <si>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</si>
  <si>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</si>
  <si>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</si>
  <si>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</si>
  <si>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</si>
  <si>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</si>
  <si>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</si>
  <si>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</si>
  <si>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</si>
  <si>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</si>
  <si>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</si>
  <si>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</si>
  <si>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</si>
  <si>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</si>
  <si>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</si>
  <si>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</si>
  <si>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</si>
  <si>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</si>
  <si>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</si>
  <si>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</si>
  <si>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</si>
  <si>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</si>
  <si>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</si>
  <si>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</si>
  <si>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</si>
  <si>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</si>
  <si>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</si>
  <si>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</si>
  <si>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</si>
  <si>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</si>
  <si>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</si>
  <si>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</si>
  <si>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</si>
  <si>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</si>
  <si>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</si>
  <si>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</si>
  <si>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</si>
  <si>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</si>
  <si>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</si>
  <si>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</si>
  <si>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</si>
  <si>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</si>
  <si>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</si>
  <si>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</si>
  <si>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</si>
  <si>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</si>
  <si>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</si>
  <si>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</si>
  <si>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</si>
  <si>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</si>
  <si>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</si>
  <si>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</si>
  <si>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</si>
  <si>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</si>
  <si>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</si>
  <si>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</si>
  <si>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</si>
  <si>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</si>
  <si>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</si>
  <si>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</si>
  <si>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</si>
  <si>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</si>
  <si>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</si>
  <si>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</si>
  <si>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</si>
  <si>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</si>
  <si>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</si>
  <si>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</si>
  <si>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</si>
  <si>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</si>
  <si>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</si>
  <si>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</si>
  <si>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</si>
  <si>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</si>
  <si>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</si>
  <si>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</si>
  <si>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</si>
  <si>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</si>
  <si>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</si>
  <si>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</si>
  <si>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</si>
  <si>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</si>
  <si>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</si>
  <si>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</si>
  <si>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</si>
  <si>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</si>
  <si>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</si>
  <si>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</si>
  <si>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</si>
  <si>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</si>
  <si>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</si>
  <si>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</si>
  <si>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</si>
  <si>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</si>
  <si>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</si>
  <si>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</si>
  <si>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</si>
  <si>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</si>
  <si>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</si>
  <si>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</si>
  <si>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</si>
  <si>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</si>
  <si>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</si>
  <si>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</si>
  <si>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</si>
  <si>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</si>
  <si>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</si>
  <si>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</si>
  <si>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</si>
  <si>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</si>
  <si>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</si>
  <si>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</si>
  <si>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</si>
  <si>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</si>
  <si>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</si>
  <si>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</si>
  <si>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</si>
  <si>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</si>
  <si>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</si>
  <si>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</si>
  <si>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</si>
  <si>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</si>
  <si>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</si>
  <si>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</si>
  <si>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</si>
  <si>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</si>
  <si>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</si>
  <si>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</si>
  <si>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</si>
  <si>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</si>
  <si>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</si>
  <si>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</si>
  <si>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</si>
  <si>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</si>
  <si>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</si>
  <si>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</si>
  <si>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</si>
  <si>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</si>
  <si>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</si>
  <si>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</si>
  <si>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</si>
  <si>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</si>
  <si>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</si>
  <si>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</si>
  <si>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</si>
  <si>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</si>
  <si>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</si>
  <si>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</si>
  <si>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</si>
  <si>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</si>
  <si>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</si>
  <si>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</si>
  <si>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</si>
  <si>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</si>
  <si>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</si>
  <si>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</si>
  <si>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</si>
  <si>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</si>
  <si>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</si>
  <si>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</si>
  <si>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</si>
  <si>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</si>
  <si>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</si>
  <si>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</si>
  <si>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</si>
  <si>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</si>
  <si>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</si>
  <si>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</si>
  <si>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</si>
  <si>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</si>
  <si>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</si>
  <si>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</si>
  <si>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</si>
  <si>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复活己方指定单位，并回复其{1}点生命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</si>
  <si>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</si>
  <si>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</si>
  <si>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</si>
  <si>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</si>
  <si>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</si>
  <si>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</si>
  <si>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</si>
  <si>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</si>
  <si>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</si>
  <si>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</si>
  <si>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</si>
  <si>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</si>
  <si>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</si>
  <si>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</si>
  <si>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</si>
  <si>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</si>
  <si>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</si>
  <si>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</si>
  <si>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</si>
  <si>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</si>
  <si>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</si>
  <si>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</si>
  <si>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</si>
  <si>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</si>
  <si>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</si>
  <si>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</si>
  <si>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</si>
  <si>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</si>
  <si>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</si>
  <si>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</si>
  <si>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</si>
  <si>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</si>
  <si>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</si>
  <si>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</si>
  <si>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</si>
  <si>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</si>
  <si>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</si>
  <si>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</si>
  <si>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</si>
  <si>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</si>
  <si>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</si>
  <si>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</si>
  <si>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</si>
  <si>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</si>
  <si>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</si>
  <si>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</si>
  <si>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</si>
  <si>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</si>
  <si>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</si>
  <si>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</si>
  <si>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</si>
  <si>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</si>
  <si>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</si>
  <si>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</si>
  <si>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</si>
  <si>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</si>
  <si>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</si>
  <si>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</si>
  <si>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</si>
  <si>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</si>
  <si>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</si>
  <si>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</si>
  <si>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</si>
  <si>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</si>
  <si>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</si>
  <si>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</si>
  <si>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</si>
  <si>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</si>
  <si>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</si>
  <si>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</si>
  <si>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</si>
  <si>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</si>
  <si>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</si>
  <si>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</si>
  <si>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</si>
  <si>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</si>
  <si>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</si>
  <si>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</si>
  <si>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</si>
  <si>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</si>
  <si>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</si>
  <si>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</si>
  <si>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</si>
  <si>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</si>
  <si>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</si>
  <si>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</si>
  <si>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</si>
  <si>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</si>
  <si>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</si>
  <si>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</si>
  <si>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</si>
  <si>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</si>
  <si>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</si>
  <si>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</si>
  <si>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</si>
  <si>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</si>
  <si>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</si>
  <si>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</si>
  <si>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</si>
  <si>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</si>
  <si>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</si>
  <si>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</si>
  <si>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</si>
  <si>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</si>
  <si>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</si>
  <si>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</si>
  <si>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</si>
  <si>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</si>
  <si>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</si>
  <si>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</si>
  <si>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</si>
  <si>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</si>
  <si>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</si>
  <si>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</si>
  <si>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</si>
  <si>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</si>
  <si>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</si>
  <si>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</si>
  <si>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</si>
  <si>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</si>
  <si>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</si>
  <si>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</si>
  <si>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</si>
  <si>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</si>
  <si>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</si>
  <si>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</si>
  <si>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</si>
  <si>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</si>
  <si>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</si>
  <si>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</si>
  <si>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</si>
  <si>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</si>
  <si>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</si>
  <si>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</si>
  <si>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</si>
  <si>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</si>
  <si>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</si>
  <si>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</si>
  <si>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</si>
  <si>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</si>
  <si>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</si>
  <si>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</si>
  <si>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</si>
  <si>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</si>
  <si>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</si>
  <si>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</si>
  <si>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</si>
  <si>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</si>
  <si>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</si>
  <si>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</si>
  <si>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</si>
  <si>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</si>
  <si>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</si>
  <si>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</si>
  <si>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</si>
  <si>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</si>
  <si>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</si>
  <si>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</si>
  <si>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</si>
  <si>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</si>
  <si>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</si>
  <si>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</si>
  <si>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</si>
  <si>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</si>
  <si>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</si>
  <si>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</si>
  <si>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</si>
  <si>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</si>
  <si>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</si>
  <si>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</si>
  <si>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</si>
  <si>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</si>
  <si>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</si>
  <si>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</si>
  <si>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</si>
  <si>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</si>
  <si>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</si>
  <si>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</si>
  <si>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</si>
  <si>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</si>
  <si>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</si>
  <si>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</si>
  <si>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</si>
  <si>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</si>
  <si>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</si>
  <si>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</si>
  <si>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</si>
  <si>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</si>
  <si>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</si>
  <si>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</si>
  <si>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</si>
  <si>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</si>
  <si>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</si>
  <si>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</si>
  <si>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</si>
  <si>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</si>
  <si>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</si>
  <si>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</si>
  <si>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</si>
  <si>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</si>
  <si>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</si>
  <si>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</si>
  <si>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</si>
  <si>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</si>
  <si>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</si>
  <si>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</si>
  <si>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</si>
  <si>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</si>
  <si>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</si>
  <si>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</si>
  <si>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</si>
  <si>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</si>
  <si>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</si>
  <si>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</si>
  <si>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</si>
  <si>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</si>
  <si>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</si>
  <si>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</si>
  <si>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</si>
  <si>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</si>
  <si>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</si>
  <si>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</si>
  <si>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</si>
  <si>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</si>
  <si>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</si>
  <si>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</si>
  <si>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</si>
  <si>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</si>
  <si>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</si>
  <si>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</si>
  <si>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</si>
  <si>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</si>
  <si>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</si>
  <si>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</si>
  <si>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</si>
  <si>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</si>
  <si>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</si>
  <si>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未完成，正状，基础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</si>
  <si>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</si>
  <si>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</si>
  <si>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</si>
  <si>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</si>
  <si>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</si>
  <si>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</si>
  <si>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</si>
  <si>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</si>
  <si>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</si>
  <si>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未完成，过牌</t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</si>
  <si>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</si>
  <si>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</si>
  <si>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</si>
  <si>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</si>
  <si>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</si>
  <si>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</si>
  <si>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</si>
  <si>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</si>
  <si>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</si>
  <si>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</si>
  <si>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</si>
  <si>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</si>
  <si>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</si>
  <si>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</si>
  <si>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</si>
  <si>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</si>
  <si>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</si>
  <si>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</si>
  <si>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</si>
  <si>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</si>
  <si>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</si>
  <si>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</si>
  <si>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</si>
  <si>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</si>
  <si>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</si>
  <si>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</si>
  <si>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</si>
  <si>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</si>
  <si>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</si>
  <si>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</si>
  <si>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</si>
  <si>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</si>
  <si>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</si>
  <si>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</si>
  <si>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</si>
  <si>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</si>
  <si>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</si>
  <si>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</si>
  <si>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</si>
  <si>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</si>
  <si>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</si>
  <si>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</si>
  <si>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</si>
  <si>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</si>
  <si>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</si>
  <si>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</si>
  <si>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</si>
  <si>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</si>
  <si>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</si>
  <si>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</si>
  <si>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</si>
  <si>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</si>
  <si>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</si>
  <si>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</si>
  <si>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</si>
  <si>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</si>
  <si>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</si>
  <si>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</si>
  <si>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</si>
  <si>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</si>
  <si>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</si>
  <si>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</si>
  <si>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</si>
  <si>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</si>
  <si>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</si>
  <si>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地形,基础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</si>
  <si>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</si>
  <si>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</si>
  <si>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</si>
  <si>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</si>
  <si>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</si>
  <si>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m.GetAllMonster(mouse).FilterType(4))im.OnMagicDamage(s.Damage,s.Attr);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</si>
  <si>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</si>
  <si>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</si>
  <si>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</si>
  <si>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</si>
  <si>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</si>
  <si>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</si>
  <si>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</si>
  <si>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t.OnMagicDamage(s.Damage,s.Attr);if(MathTool.GetRandom(100)&lt;s.Rate)t.AddBuff(56000002,lv,s.Time);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</si>
  <si>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</si>
  <si>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</si>
  <si>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</si>
  <si>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</si>
  <si>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</si>
  <si>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</si>
  <si>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</si>
  <si>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</si>
  <si>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</si>
  <si>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属性,基础</t>
    <phoneticPr fontId="18" type="noConversion"/>
  </si>
  <si>
    <t>单伤,负状</t>
    <phoneticPr fontId="18" type="noConversion"/>
  </si>
  <si>
    <t>单伤,基础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</si>
  <si>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</si>
  <si>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</si>
  <si>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</si>
  <si>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</si>
  <si>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</si>
  <si>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</si>
  <si>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</si>
  <si>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</si>
  <si>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</si>
  <si>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</si>
  <si>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</si>
  <si>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</si>
  <si>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</si>
  <si>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</si>
  <si>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</si>
  <si>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</si>
  <si>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</si>
  <si>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未完成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</si>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</sst>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3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00512"/>
        <c:axId val="1925404320"/>
      </c:barChart>
      <c:catAx>
        <c:axId val="19254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4320"/>
        <c:crosses val="autoZero"/>
        <c:auto val="1"/>
        <c:lblAlgn val="ctr"/>
        <c:lblOffset val="100"/>
        <c:noMultiLvlLbl val="0"/>
      </c:catAx>
      <c:valAx>
        <c:axId val="1925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72" dataDxfId="171" tableBorderDxfId="170">
  <autoFilter ref="A3:AB125"/>
  <sortState ref="A4:AB125">
    <sortCondition ref="A3:A125"/>
  </sortState>
  <tableColumns count="28">
    <tableColumn id="1" name="Id" dataDxfId="169"/>
    <tableColumn id="2" name="Name" dataDxfId="168"/>
    <tableColumn id="20" name="Ename" dataDxfId="167"/>
    <tableColumn id="21" name="Remark" dataDxfId="166"/>
    <tableColumn id="3" name="Star" dataDxfId="165"/>
    <tableColumn id="4" name="Type" dataDxfId="164"/>
    <tableColumn id="5" name="Attr" dataDxfId="163"/>
    <tableColumn id="8" name="Quality" dataDxfId="1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61"/>
    <tableColumn id="9" name="Damage" dataDxfId="160"/>
    <tableColumn id="10" name="Cure" dataDxfId="159"/>
    <tableColumn id="11" name="Time" dataDxfId="158"/>
    <tableColumn id="13" name="Help" dataDxfId="157"/>
    <tableColumn id="16" name="Rate" dataDxfId="156"/>
    <tableColumn id="12" name="Modify" dataDxfId="155"/>
    <tableColumn id="27" name="Sum" dataDxfId="48">
      <calculatedColumnFormula>S4-100+O4</calculatedColumnFormula>
    </tableColumn>
    <tableColumn id="6" name="Range" dataDxfId="154"/>
    <tableColumn id="15" name="Target" dataDxfId="153"/>
    <tableColumn id="25" name="Mark" dataDxfId="152"/>
    <tableColumn id="22" name="Effect" dataDxfId="151"/>
    <tableColumn id="24" name="GetDescript" dataDxfId="150"/>
    <tableColumn id="17" name="UnitEffect" dataDxfId="149"/>
    <tableColumn id="28" name="AreaEffect" dataDxfId="148"/>
    <tableColumn id="26" name="JobId" dataDxfId="147"/>
    <tableColumn id="18" name="Res" dataDxfId="146"/>
    <tableColumn id="19" name="Icon" dataDxfId="145"/>
    <tableColumn id="14" name="IsSpecial" dataDxfId="144"/>
    <tableColumn id="23" name="IsNew" dataDxfId="1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19" dataDxfId="118" tableBorderDxfId="117">
  <autoFilter ref="A3:AB9"/>
  <sortState ref="A4:X138">
    <sortCondition ref="A3:A138"/>
  </sortState>
  <tableColumns count="28">
    <tableColumn id="1" name="Id" dataDxfId="116"/>
    <tableColumn id="2" name="Name" dataDxfId="115"/>
    <tableColumn id="20" name="Ename" dataDxfId="114"/>
    <tableColumn id="21" name="Remark" dataDxfId="113"/>
    <tableColumn id="3" name="Star" dataDxfId="112"/>
    <tableColumn id="4" name="Type" dataDxfId="111"/>
    <tableColumn id="5" name="Attr" dataDxfId="110"/>
    <tableColumn id="8" name="Quality" dataDxfId="10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8"/>
    <tableColumn id="9" name="Damage" dataDxfId="107"/>
    <tableColumn id="10" name="Cure" dataDxfId="106"/>
    <tableColumn id="11" name="Time" dataDxfId="105"/>
    <tableColumn id="13" name="Help" dataDxfId="104"/>
    <tableColumn id="16" name="Rate" dataDxfId="103"/>
    <tableColumn id="12" name="Modify" dataDxfId="102"/>
    <tableColumn id="27" name="Sum" dataDxfId="47">
      <calculatedColumnFormula>S4-100+O4</calculatedColumnFormula>
    </tableColumn>
    <tableColumn id="6" name="Range" dataDxfId="101"/>
    <tableColumn id="15" name="Target" dataDxfId="100"/>
    <tableColumn id="25" name="Mark" dataDxfId="99"/>
    <tableColumn id="22" name="Effect" dataDxfId="98"/>
    <tableColumn id="24" name="GetDescript" dataDxfId="97"/>
    <tableColumn id="17" name="UnitEffect" dataDxfId="96"/>
    <tableColumn id="28" name="AreaEffect" dataDxfId="95"/>
    <tableColumn id="26" name="JobId" dataDxfId="94"/>
    <tableColumn id="18" name="Res" dataDxfId="93"/>
    <tableColumn id="19" name="Icon" dataDxfId="92"/>
    <tableColumn id="14" name="IsSpecial" dataDxfId="91"/>
    <tableColumn id="23" name="IsNew" dataDxfId="9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77" tableBorderDxfId="76">
  <autoFilter ref="A3:AB9"/>
  <sortState ref="A4:X138">
    <sortCondition ref="A3:A138"/>
  </sortState>
  <tableColumns count="28">
    <tableColumn id="1" name="Id" dataDxfId="75"/>
    <tableColumn id="2" name="Name" dataDxfId="74"/>
    <tableColumn id="20" name="Ename" dataDxfId="73"/>
    <tableColumn id="21" name="Remark" dataDxfId="72"/>
    <tableColumn id="3" name="Star" dataDxfId="71"/>
    <tableColumn id="4" name="Type" dataDxfId="70"/>
    <tableColumn id="5" name="Attr" dataDxfId="69"/>
    <tableColumn id="8" name="Quality" dataDxfId="6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7"/>
    <tableColumn id="9" name="Damage" dataDxfId="66"/>
    <tableColumn id="10" name="Cure" dataDxfId="65"/>
    <tableColumn id="11" name="Time" dataDxfId="64"/>
    <tableColumn id="13" name="Help" dataDxfId="63"/>
    <tableColumn id="16" name="Rate" dataDxfId="62"/>
    <tableColumn id="12" name="Modify" dataDxfId="61"/>
    <tableColumn id="27" name="Sum" dataDxfId="46">
      <calculatedColumnFormula>S4-100+O4</calculatedColumnFormula>
    </tableColumn>
    <tableColumn id="6" name="Range" dataDxfId="60"/>
    <tableColumn id="15" name="Target" dataDxfId="59"/>
    <tableColumn id="25" name="Mark" dataDxfId="58"/>
    <tableColumn id="22" name="Effect" dataDxfId="57"/>
    <tableColumn id="24" name="GetDescript" dataDxfId="56"/>
    <tableColumn id="17" name="UnitEffect" dataDxfId="55"/>
    <tableColumn id="28" name="AreaEffect" dataDxfId="54"/>
    <tableColumn id="26" name="JobId" dataDxfId="53"/>
    <tableColumn id="18" name="Res" dataDxfId="52"/>
    <tableColumn id="19" name="Icon" dataDxfId="51"/>
    <tableColumn id="14" name="IsSpecial" dataDxfId="50"/>
    <tableColumn id="23" name="IsNew" dataDxfId="4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U26" sqref="U26"/>
    </sheetView>
  </sheetViews>
  <sheetFormatPr defaultRowHeight="13.5"/>
  <cols>
    <col min="1" max="1" width="9.125" customWidth="1"/>
    <col min="2" max="3" width="7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517</v>
      </c>
      <c r="E1" s="13" t="s">
        <v>208</v>
      </c>
      <c r="F1" s="13" t="s">
        <v>209</v>
      </c>
      <c r="G1" s="13" t="s">
        <v>210</v>
      </c>
      <c r="H1" s="38" t="s">
        <v>629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408</v>
      </c>
      <c r="N1" s="16" t="s">
        <v>414</v>
      </c>
      <c r="O1" s="17" t="s">
        <v>373</v>
      </c>
      <c r="P1" s="16" t="s">
        <v>631</v>
      </c>
      <c r="Q1" s="13" t="s">
        <v>356</v>
      </c>
      <c r="R1" s="13" t="s">
        <v>355</v>
      </c>
      <c r="S1" s="13" t="s">
        <v>478</v>
      </c>
      <c r="T1" s="13" t="s">
        <v>412</v>
      </c>
      <c r="U1" s="13" t="s">
        <v>338</v>
      </c>
      <c r="V1" s="13" t="s">
        <v>477</v>
      </c>
      <c r="W1" s="13" t="s">
        <v>634</v>
      </c>
      <c r="X1" s="44" t="s">
        <v>714</v>
      </c>
      <c r="Y1" s="13" t="s">
        <v>211</v>
      </c>
      <c r="Z1" s="14" t="s">
        <v>212</v>
      </c>
      <c r="AA1" s="24" t="s">
        <v>446</v>
      </c>
      <c r="AB1" s="29" t="s">
        <v>449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448</v>
      </c>
      <c r="I2" s="4" t="s">
        <v>360</v>
      </c>
      <c r="J2" s="18" t="s">
        <v>366</v>
      </c>
      <c r="K2" s="18" t="s">
        <v>369</v>
      </c>
      <c r="L2" s="18" t="s">
        <v>413</v>
      </c>
      <c r="M2" s="18" t="s">
        <v>413</v>
      </c>
      <c r="N2" s="18" t="s">
        <v>415</v>
      </c>
      <c r="O2" s="18" t="s">
        <v>374</v>
      </c>
      <c r="P2" s="18" t="s">
        <v>632</v>
      </c>
      <c r="Q2" s="4" t="s">
        <v>357</v>
      </c>
      <c r="R2" s="4" t="s">
        <v>197</v>
      </c>
      <c r="S2" s="4" t="s">
        <v>720</v>
      </c>
      <c r="T2" s="4" t="s">
        <v>574</v>
      </c>
      <c r="U2" s="10" t="s">
        <v>197</v>
      </c>
      <c r="V2" s="4" t="s">
        <v>197</v>
      </c>
      <c r="W2" s="4" t="s">
        <v>635</v>
      </c>
      <c r="X2" s="45" t="s">
        <v>715</v>
      </c>
      <c r="Y2" s="4" t="s">
        <v>196</v>
      </c>
      <c r="Z2" s="5" t="s">
        <v>197</v>
      </c>
      <c r="AA2" s="25" t="s">
        <v>448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518</v>
      </c>
      <c r="E3" s="2" t="s">
        <v>200</v>
      </c>
      <c r="F3" s="2" t="s">
        <v>201</v>
      </c>
      <c r="G3" s="2" t="s">
        <v>202</v>
      </c>
      <c r="H3" s="39" t="s">
        <v>630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409</v>
      </c>
      <c r="N3" s="19" t="s">
        <v>416</v>
      </c>
      <c r="O3" s="20" t="s">
        <v>375</v>
      </c>
      <c r="P3" s="40" t="s">
        <v>633</v>
      </c>
      <c r="Q3" s="6" t="s">
        <v>358</v>
      </c>
      <c r="R3" s="2" t="s">
        <v>639</v>
      </c>
      <c r="S3" s="2" t="s">
        <v>479</v>
      </c>
      <c r="T3" s="6" t="s">
        <v>638</v>
      </c>
      <c r="U3" s="6" t="s">
        <v>339</v>
      </c>
      <c r="V3" s="6" t="s">
        <v>658</v>
      </c>
      <c r="W3" s="6" t="s">
        <v>636</v>
      </c>
      <c r="X3" s="46" t="s">
        <v>716</v>
      </c>
      <c r="Y3" s="2" t="s">
        <v>204</v>
      </c>
      <c r="Z3" s="2" t="s">
        <v>205</v>
      </c>
      <c r="AA3" s="27" t="s">
        <v>447</v>
      </c>
      <c r="AB3" s="27" t="s">
        <v>450</v>
      </c>
    </row>
    <row r="4" spans="1:28" ht="36">
      <c r="A4">
        <v>53000001</v>
      </c>
      <c r="B4" s="8" t="s">
        <v>0</v>
      </c>
      <c r="C4" s="1" t="s">
        <v>232</v>
      </c>
      <c r="D4" s="26" t="s">
        <v>628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749</v>
      </c>
      <c r="U4" s="32" t="s">
        <v>441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717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510</v>
      </c>
      <c r="U5" s="7" t="s">
        <v>411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719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694</v>
      </c>
      <c r="U6" s="7" t="s">
        <v>475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718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695</v>
      </c>
      <c r="U7" s="7" t="s">
        <v>476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661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660</v>
      </c>
      <c r="S8">
        <v>100</v>
      </c>
      <c r="T8" s="11" t="s">
        <v>662</v>
      </c>
      <c r="U8" s="7" t="s">
        <v>410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693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188</v>
      </c>
      <c r="S9">
        <v>90</v>
      </c>
      <c r="T9" s="11" t="s">
        <v>721</v>
      </c>
      <c r="U9" s="7" t="s">
        <v>666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693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188</v>
      </c>
      <c r="S10">
        <v>90</v>
      </c>
      <c r="T10" s="11" t="s">
        <v>672</v>
      </c>
      <c r="U10" s="7" t="s">
        <v>665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693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188</v>
      </c>
      <c r="S11">
        <v>90</v>
      </c>
      <c r="T11" s="11" t="s">
        <v>673</v>
      </c>
      <c r="U11" s="7" t="s">
        <v>667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693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188</v>
      </c>
      <c r="S12">
        <v>90</v>
      </c>
      <c r="T12" s="11" t="s">
        <v>674</v>
      </c>
      <c r="U12" s="7" t="s">
        <v>668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693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188</v>
      </c>
      <c r="S13">
        <v>90</v>
      </c>
      <c r="T13" s="11" t="s">
        <v>675</v>
      </c>
      <c r="U13" s="7" t="s">
        <v>669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693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188</v>
      </c>
      <c r="S14">
        <v>90</v>
      </c>
      <c r="T14" s="11" t="s">
        <v>676</v>
      </c>
      <c r="U14" s="7" t="s">
        <v>670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693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188</v>
      </c>
      <c r="S15">
        <v>90</v>
      </c>
      <c r="T15" s="11" t="s">
        <v>677</v>
      </c>
      <c r="U15" s="7" t="s">
        <v>671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459</v>
      </c>
      <c r="C16" s="15" t="s">
        <v>460</v>
      </c>
      <c r="D16" s="26" t="s">
        <v>753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461</v>
      </c>
      <c r="S16">
        <v>100</v>
      </c>
      <c r="T16" s="11" t="s">
        <v>750</v>
      </c>
      <c r="U16" s="7" t="s">
        <v>752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654</v>
      </c>
      <c r="C17" s="1" t="s">
        <v>656</v>
      </c>
      <c r="D17" s="26" t="s">
        <v>655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657</v>
      </c>
      <c r="S17">
        <v>100</v>
      </c>
      <c r="T17" s="11" t="s">
        <v>747</v>
      </c>
      <c r="U17" s="7" t="s">
        <v>722</v>
      </c>
      <c r="V17" s="1" t="s">
        <v>659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 ht="24">
      <c r="A18">
        <v>53000015</v>
      </c>
      <c r="B18" s="8" t="s">
        <v>18</v>
      </c>
      <c r="C18" s="1" t="s">
        <v>244</v>
      </c>
      <c r="D18" s="26" t="s">
        <v>723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19</v>
      </c>
      <c r="S18">
        <v>75</v>
      </c>
      <c r="T18" s="11" t="s">
        <v>497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724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748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663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664</v>
      </c>
      <c r="U20" s="7" t="s">
        <v>751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25</v>
      </c>
      <c r="C21" s="1" t="s">
        <v>247</v>
      </c>
      <c r="D21" s="26" t="s">
        <v>718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696</v>
      </c>
      <c r="U21" s="7" t="s">
        <v>485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60">
      <c r="A22">
        <v>53000019</v>
      </c>
      <c r="B22" s="8" t="s">
        <v>27</v>
      </c>
      <c r="C22" s="1" t="s">
        <v>248</v>
      </c>
      <c r="D22" s="26" t="s">
        <v>725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3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5</v>
      </c>
      <c r="P22" s="41">
        <f>S22-100+O22</f>
        <v>5</v>
      </c>
      <c r="Q22" s="1">
        <v>40</v>
      </c>
      <c r="R22" s="7" t="s">
        <v>344</v>
      </c>
      <c r="S22">
        <v>100</v>
      </c>
      <c r="T22" s="11" t="s">
        <v>697</v>
      </c>
      <c r="U22" s="7" t="s">
        <v>486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60">
      <c r="A23">
        <v>53000020</v>
      </c>
      <c r="B23" s="8" t="s">
        <v>29</v>
      </c>
      <c r="C23" s="1" t="s">
        <v>249</v>
      </c>
      <c r="D23" s="26" t="s">
        <v>615</v>
      </c>
      <c r="E23" s="1">
        <v>2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2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4</v>
      </c>
      <c r="Q23" s="1">
        <v>40</v>
      </c>
      <c r="R23" s="7" t="s">
        <v>345</v>
      </c>
      <c r="S23">
        <v>105</v>
      </c>
      <c r="T23" s="11" t="s">
        <v>640</v>
      </c>
      <c r="U23" s="7" t="s">
        <v>487</v>
      </c>
      <c r="V23" s="1" t="s">
        <v>28</v>
      </c>
      <c r="W23" s="1" t="s">
        <v>28</v>
      </c>
      <c r="X23" s="1"/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615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>S24-100+O24</f>
        <v>-6.25</v>
      </c>
      <c r="Q24" s="1">
        <v>20</v>
      </c>
      <c r="R24" s="7" t="s">
        <v>346</v>
      </c>
      <c r="S24">
        <v>93.75</v>
      </c>
      <c r="T24" s="11" t="s">
        <v>641</v>
      </c>
      <c r="U24" s="7" t="s">
        <v>488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616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>S25-100+O25</f>
        <v>-28</v>
      </c>
      <c r="Q25" s="1">
        <v>0</v>
      </c>
      <c r="R25" s="1" t="s">
        <v>33</v>
      </c>
      <c r="S25">
        <v>75</v>
      </c>
      <c r="T25" s="11" t="s">
        <v>489</v>
      </c>
      <c r="U25" s="7" t="s">
        <v>490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728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495</v>
      </c>
      <c r="U26" s="22" t="s">
        <v>493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48">
      <c r="A27">
        <v>53000024</v>
      </c>
      <c r="B27" s="8" t="s">
        <v>36</v>
      </c>
      <c r="C27" s="1" t="s">
        <v>253</v>
      </c>
      <c r="D27" s="26" t="s">
        <v>727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496</v>
      </c>
      <c r="U27" s="7" t="s">
        <v>494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24">
      <c r="A28">
        <v>53000025</v>
      </c>
      <c r="B28" s="8" t="s">
        <v>37</v>
      </c>
      <c r="C28" s="1" t="s">
        <v>254</v>
      </c>
      <c r="D28" s="26" t="s">
        <v>718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726</v>
      </c>
      <c r="U28" s="7" t="s">
        <v>444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614</v>
      </c>
      <c r="E29" s="1">
        <v>3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>S29-100+O29</f>
        <v>-22</v>
      </c>
      <c r="Q29" s="1">
        <v>10</v>
      </c>
      <c r="R29" s="1" t="s">
        <v>40</v>
      </c>
      <c r="S29">
        <v>75</v>
      </c>
      <c r="T29" s="11" t="s">
        <v>732</v>
      </c>
      <c r="U29" s="7" t="s">
        <v>379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617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1">
        <f>S30-100+O30</f>
        <v>-73</v>
      </c>
      <c r="Q30" s="1">
        <v>10</v>
      </c>
      <c r="R30" s="1" t="s">
        <v>43</v>
      </c>
      <c r="S30">
        <v>30</v>
      </c>
      <c r="T30" s="11"/>
      <c r="U30" s="7" t="s">
        <v>531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 ht="24">
      <c r="A31">
        <v>53000028</v>
      </c>
      <c r="B31" s="8" t="s">
        <v>45</v>
      </c>
      <c r="C31" s="1" t="s">
        <v>257</v>
      </c>
      <c r="D31" s="26" t="s">
        <v>618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1">
        <f>S31-100+O31</f>
        <v>-73</v>
      </c>
      <c r="Q31" s="1">
        <v>10</v>
      </c>
      <c r="R31" s="1" t="s">
        <v>43</v>
      </c>
      <c r="S31">
        <v>30</v>
      </c>
      <c r="T31" s="11"/>
      <c r="U31" s="7" t="s">
        <v>532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619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1">
        <f>S32-100+O32</f>
        <v>-1</v>
      </c>
      <c r="Q32" s="1">
        <v>10</v>
      </c>
      <c r="R32" s="1" t="s">
        <v>6</v>
      </c>
      <c r="S32">
        <v>100</v>
      </c>
      <c r="T32" s="11" t="s">
        <v>694</v>
      </c>
      <c r="U32" s="22" t="s">
        <v>407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583</v>
      </c>
      <c r="C33" s="1" t="s">
        <v>584</v>
      </c>
      <c r="D33" s="26" t="s">
        <v>730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33</v>
      </c>
      <c r="S33">
        <v>100</v>
      </c>
      <c r="T33" s="11" t="s">
        <v>595</v>
      </c>
      <c r="U33" s="1" t="s">
        <v>729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48">
      <c r="A34">
        <v>53000031</v>
      </c>
      <c r="B34" s="8" t="s">
        <v>585</v>
      </c>
      <c r="C34" s="1" t="s">
        <v>586</v>
      </c>
      <c r="D34" s="26" t="s">
        <v>730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33</v>
      </c>
      <c r="S34">
        <v>100</v>
      </c>
      <c r="T34" s="11" t="s">
        <v>596</v>
      </c>
      <c r="U34" s="1" t="s">
        <v>587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36">
      <c r="A35">
        <v>53000035</v>
      </c>
      <c r="B35" s="8" t="s">
        <v>52</v>
      </c>
      <c r="C35" s="1" t="s">
        <v>259</v>
      </c>
      <c r="D35" s="26" t="s">
        <v>615</v>
      </c>
      <c r="E35" s="1">
        <v>3</v>
      </c>
      <c r="F35">
        <v>201</v>
      </c>
      <c r="G35" s="1">
        <v>1</v>
      </c>
      <c r="H35" s="1">
        <f>IF(AND(P35&gt;=13,P35&lt;=16),5,IF(AND(P35&gt;=9,P35&lt;=12),4,IF(AND(P35&gt;=5,P35&lt;=8),3,IF(AND(P35&gt;=1,P35&lt;=4),2,IF(AND(P35&gt;=-3,P35&lt;=0),1,IF(AND(P35&gt;=-5,P35&lt;=-4),0,6))))))</f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>S35-100+O35</f>
        <v>-3</v>
      </c>
      <c r="Q35" s="1">
        <v>12</v>
      </c>
      <c r="R35" s="1" t="s">
        <v>53</v>
      </c>
      <c r="S35">
        <v>100</v>
      </c>
      <c r="T35" s="11" t="s">
        <v>698</v>
      </c>
      <c r="U35" s="7" t="s">
        <v>380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620</v>
      </c>
      <c r="E36" s="1">
        <v>2</v>
      </c>
      <c r="F36">
        <v>203</v>
      </c>
      <c r="G36" s="1">
        <v>6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>S36-100+O36</f>
        <v>-39</v>
      </c>
      <c r="Q36" s="1">
        <v>12</v>
      </c>
      <c r="R36" s="1" t="s">
        <v>56</v>
      </c>
      <c r="S36">
        <f>(720+500)/20</f>
        <v>61</v>
      </c>
      <c r="T36" s="11" t="s">
        <v>731</v>
      </c>
      <c r="U36" s="1" t="s">
        <v>499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>
      <c r="A37">
        <v>53000037</v>
      </c>
      <c r="B37" s="8" t="s">
        <v>58</v>
      </c>
      <c r="C37" s="1" t="s">
        <v>261</v>
      </c>
      <c r="D37" s="26" t="s">
        <v>617</v>
      </c>
      <c r="E37" s="1">
        <v>1</v>
      </c>
      <c r="F37">
        <v>200</v>
      </c>
      <c r="G37" s="1">
        <v>5</v>
      </c>
      <c r="H37" s="1">
        <f>IF(AND(P37&gt;=13,P37&lt;=16),5,IF(AND(P37&gt;=9,P37&lt;=12),4,IF(AND(P37&gt;=5,P37&lt;=8),3,IF(AND(P37&gt;=1,P37&lt;=4),2,IF(AND(P37&gt;=-3,P37&lt;=0),1,IF(AND(P37&gt;=-5,P37&lt;=-4),0,6))))))</f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1">
        <f>S37-100+O37</f>
        <v>-11</v>
      </c>
      <c r="Q37" s="1">
        <v>12</v>
      </c>
      <c r="R37" s="1" t="s">
        <v>19</v>
      </c>
      <c r="S37">
        <v>90</v>
      </c>
      <c r="T37" s="11"/>
      <c r="U37" s="7" t="s">
        <v>422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621</v>
      </c>
      <c r="E38" s="1">
        <v>2</v>
      </c>
      <c r="F38">
        <v>200</v>
      </c>
      <c r="G38" s="1">
        <v>0</v>
      </c>
      <c r="H38" s="1">
        <f>IF(AND(P38&gt;=13,P38&lt;=16),5,IF(AND(P38&gt;=9,P38&lt;=12),4,IF(AND(P38&gt;=5,P38&lt;=8),3,IF(AND(P38&gt;=1,P38&lt;=4),2,IF(AND(P38&gt;=-3,P38&lt;=0),1,IF(AND(P38&gt;=-5,P38&lt;=-4),0,6))))))</f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1">
        <f>S38-100+O38</f>
        <v>-41</v>
      </c>
      <c r="Q38" s="1">
        <v>12</v>
      </c>
      <c r="R38" s="1" t="s">
        <v>19</v>
      </c>
      <c r="S38">
        <v>60</v>
      </c>
      <c r="T38" s="11"/>
      <c r="U38" s="7" t="s">
        <v>608</v>
      </c>
      <c r="V38" s="1" t="s">
        <v>61</v>
      </c>
      <c r="W38" s="1"/>
      <c r="X38" s="1"/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578</v>
      </c>
      <c r="C39" s="1" t="s">
        <v>579</v>
      </c>
      <c r="D39" s="26" t="s">
        <v>736</v>
      </c>
      <c r="E39" s="1">
        <v>1</v>
      </c>
      <c r="F39">
        <v>202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>S39-100+O39</f>
        <v>0</v>
      </c>
      <c r="Q39" s="1">
        <v>12</v>
      </c>
      <c r="R39" s="1" t="s">
        <v>33</v>
      </c>
      <c r="S39">
        <v>85</v>
      </c>
      <c r="T39" s="11" t="s">
        <v>597</v>
      </c>
      <c r="U39" s="1" t="s">
        <v>580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575</v>
      </c>
      <c r="C40" s="1" t="s">
        <v>263</v>
      </c>
      <c r="D40" s="26" t="s">
        <v>736</v>
      </c>
      <c r="E40" s="1">
        <v>2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>S40-100+O40</f>
        <v>0</v>
      </c>
      <c r="Q40" s="1">
        <v>12</v>
      </c>
      <c r="R40" s="1" t="s">
        <v>33</v>
      </c>
      <c r="S40">
        <v>100</v>
      </c>
      <c r="T40" s="11" t="s">
        <v>598</v>
      </c>
      <c r="U40" s="1" t="s">
        <v>581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48">
      <c r="A41">
        <v>53000041</v>
      </c>
      <c r="B41" s="8" t="s">
        <v>62</v>
      </c>
      <c r="C41" s="1" t="s">
        <v>264</v>
      </c>
      <c r="D41" s="26" t="s">
        <v>616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>S41-100+O41</f>
        <v>18</v>
      </c>
      <c r="Q41" s="1">
        <v>12</v>
      </c>
      <c r="R41" s="1" t="s">
        <v>19</v>
      </c>
      <c r="S41">
        <v>120</v>
      </c>
      <c r="T41" s="11" t="s">
        <v>437</v>
      </c>
      <c r="U41" s="7" t="s">
        <v>733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24">
      <c r="A42">
        <v>53000042</v>
      </c>
      <c r="B42" s="8" t="s">
        <v>64</v>
      </c>
      <c r="C42" s="1" t="s">
        <v>265</v>
      </c>
      <c r="D42" s="26" t="s">
        <v>615</v>
      </c>
      <c r="E42" s="1">
        <v>3</v>
      </c>
      <c r="F42">
        <v>201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>S42-100+O42</f>
        <v>-3</v>
      </c>
      <c r="Q42" s="1">
        <v>12</v>
      </c>
      <c r="R42" s="1" t="s">
        <v>53</v>
      </c>
      <c r="S42">
        <v>100</v>
      </c>
      <c r="T42" s="11" t="s">
        <v>699</v>
      </c>
      <c r="U42" s="1" t="s">
        <v>381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622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>S43-100+O43</f>
        <v>0</v>
      </c>
      <c r="Q43" s="1">
        <v>0</v>
      </c>
      <c r="R43" s="1" t="s">
        <v>33</v>
      </c>
      <c r="S43">
        <v>100</v>
      </c>
      <c r="T43" s="11" t="s">
        <v>511</v>
      </c>
      <c r="U43" s="1" t="s">
        <v>432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60">
      <c r="A44">
        <v>53000044</v>
      </c>
      <c r="B44" s="8" t="s">
        <v>576</v>
      </c>
      <c r="C44" s="1" t="s">
        <v>267</v>
      </c>
      <c r="D44" s="26" t="s">
        <v>735</v>
      </c>
      <c r="E44" s="1">
        <v>3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>S44-100+O44</f>
        <v>1</v>
      </c>
      <c r="Q44" s="1">
        <v>0</v>
      </c>
      <c r="R44" s="1" t="s">
        <v>33</v>
      </c>
      <c r="S44">
        <v>95</v>
      </c>
      <c r="T44" s="11" t="s">
        <v>599</v>
      </c>
      <c r="U44" s="1" t="s">
        <v>734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48">
      <c r="A45">
        <v>53000045</v>
      </c>
      <c r="B45" s="8" t="s">
        <v>67</v>
      </c>
      <c r="C45" s="1" t="s">
        <v>268</v>
      </c>
      <c r="D45" s="26" t="s">
        <v>737</v>
      </c>
      <c r="E45" s="1">
        <v>3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>S45-100+O45</f>
        <v>-39</v>
      </c>
      <c r="Q45" s="1">
        <v>10</v>
      </c>
      <c r="R45" s="7" t="s">
        <v>342</v>
      </c>
      <c r="S45">
        <f>(720+500)/20</f>
        <v>61</v>
      </c>
      <c r="T45" s="11" t="s">
        <v>502</v>
      </c>
      <c r="U45" s="1" t="s">
        <v>500</v>
      </c>
      <c r="V45" s="1" t="s">
        <v>364</v>
      </c>
      <c r="W45" s="1"/>
      <c r="X45" s="1"/>
      <c r="Y45" s="1">
        <v>4</v>
      </c>
      <c r="Z45" s="1">
        <v>45</v>
      </c>
      <c r="AA45" s="28">
        <v>0</v>
      </c>
      <c r="AB45" s="26">
        <v>0</v>
      </c>
    </row>
    <row r="46" spans="1:28" ht="60">
      <c r="A46">
        <v>53000046</v>
      </c>
      <c r="B46" s="8" t="s">
        <v>68</v>
      </c>
      <c r="C46" s="1" t="s">
        <v>269</v>
      </c>
      <c r="D46" s="26" t="s">
        <v>615</v>
      </c>
      <c r="E46" s="1">
        <v>5</v>
      </c>
      <c r="F46">
        <v>201</v>
      </c>
      <c r="G46" s="1">
        <v>2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>S46-100+O46</f>
        <v>0</v>
      </c>
      <c r="Q46" s="1">
        <v>3</v>
      </c>
      <c r="R46" s="1" t="s">
        <v>53</v>
      </c>
      <c r="S46">
        <v>100</v>
      </c>
      <c r="T46" s="11" t="s">
        <v>700</v>
      </c>
      <c r="U46" s="7" t="s">
        <v>394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48">
      <c r="A47">
        <v>53000047</v>
      </c>
      <c r="B47" s="8" t="s">
        <v>70</v>
      </c>
      <c r="C47" s="1" t="s">
        <v>270</v>
      </c>
      <c r="D47" s="26" t="s">
        <v>615</v>
      </c>
      <c r="E47" s="1">
        <v>5</v>
      </c>
      <c r="F47">
        <v>201</v>
      </c>
      <c r="G47" s="1">
        <v>3</v>
      </c>
      <c r="H47" s="1">
        <f>IF(AND(P47&gt;=13,P47&lt;=16),5,IF(AND(P47&gt;=9,P47&lt;=12),4,IF(AND(P47&gt;=5,P47&lt;=8),3,IF(AND(P47&gt;=1,P47&lt;=4),2,IF(AND(P47&gt;=-3,P47&lt;=0),1,IF(AND(P47&gt;=-5,P47&lt;=-4),0,6))))))</f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>S47-100+O47</f>
        <v>13</v>
      </c>
      <c r="Q47" s="1">
        <v>15</v>
      </c>
      <c r="R47" s="7" t="s">
        <v>347</v>
      </c>
      <c r="S47">
        <v>110</v>
      </c>
      <c r="T47" s="11" t="s">
        <v>697</v>
      </c>
      <c r="U47" s="7" t="s">
        <v>395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72">
      <c r="A48">
        <v>53000048</v>
      </c>
      <c r="B48" s="8" t="s">
        <v>72</v>
      </c>
      <c r="C48" s="1" t="s">
        <v>271</v>
      </c>
      <c r="D48" s="26" t="s">
        <v>615</v>
      </c>
      <c r="E48" s="1">
        <v>3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>S48-100+O48</f>
        <v>-3</v>
      </c>
      <c r="Q48" s="1">
        <v>0</v>
      </c>
      <c r="R48" s="1" t="s">
        <v>53</v>
      </c>
      <c r="S48">
        <v>100</v>
      </c>
      <c r="T48" s="11" t="s">
        <v>701</v>
      </c>
      <c r="U48" s="1" t="s">
        <v>382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615</v>
      </c>
      <c r="E49" s="1">
        <v>3</v>
      </c>
      <c r="F49">
        <v>201</v>
      </c>
      <c r="G49" s="1">
        <v>0</v>
      </c>
      <c r="H49" s="1">
        <f>IF(AND(P49&gt;=13,P49&lt;=16),5,IF(AND(P49&gt;=9,P49&lt;=12),4,IF(AND(P49&gt;=5,P49&lt;=8),3,IF(AND(P49&gt;=1,P49&lt;=4),2,IF(AND(P49&gt;=-3,P49&lt;=0),1,IF(AND(P49&gt;=-5,P49&lt;=-4),0,6))))))</f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>S49-100+O49</f>
        <v>9</v>
      </c>
      <c r="Q49" s="1">
        <v>15</v>
      </c>
      <c r="R49" s="7" t="s">
        <v>347</v>
      </c>
      <c r="S49">
        <v>110</v>
      </c>
      <c r="T49" s="11" t="s">
        <v>702</v>
      </c>
      <c r="U49" s="7" t="s">
        <v>396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48">
      <c r="A50">
        <v>53000050</v>
      </c>
      <c r="B50" s="8" t="s">
        <v>75</v>
      </c>
      <c r="C50" s="1" t="s">
        <v>273</v>
      </c>
      <c r="D50" s="26" t="s">
        <v>615</v>
      </c>
      <c r="E50" s="1">
        <v>4</v>
      </c>
      <c r="F50">
        <v>201</v>
      </c>
      <c r="G50" s="1">
        <v>4</v>
      </c>
      <c r="H50" s="1">
        <f>IF(AND(P50&gt;=13,P50&lt;=16),5,IF(AND(P50&gt;=9,P50&lt;=12),4,IF(AND(P50&gt;=5,P50&lt;=8),3,IF(AND(P50&gt;=1,P50&lt;=4),2,IF(AND(P50&gt;=-3,P50&lt;=0),1,IF(AND(P50&gt;=-5,P50&lt;=-4),0,6))))))</f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>S50-100+O50</f>
        <v>-10</v>
      </c>
      <c r="Q50" s="1">
        <v>0</v>
      </c>
      <c r="R50" s="7" t="s">
        <v>503</v>
      </c>
      <c r="S50">
        <v>90</v>
      </c>
      <c r="T50" s="11" t="s">
        <v>703</v>
      </c>
      <c r="U50" s="7" t="s">
        <v>504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615</v>
      </c>
      <c r="E51" s="1">
        <v>3</v>
      </c>
      <c r="F51">
        <v>201</v>
      </c>
      <c r="G51" s="1">
        <v>0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53</v>
      </c>
      <c r="S51">
        <v>100</v>
      </c>
      <c r="T51" s="11" t="s">
        <v>704</v>
      </c>
      <c r="U51" s="1" t="s">
        <v>383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615</v>
      </c>
      <c r="E52" s="1">
        <v>3</v>
      </c>
      <c r="F52">
        <v>201</v>
      </c>
      <c r="G52" s="1">
        <v>4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53</v>
      </c>
      <c r="S52">
        <v>100</v>
      </c>
      <c r="T52" s="11" t="s">
        <v>705</v>
      </c>
      <c r="U52" s="1" t="s">
        <v>384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615</v>
      </c>
      <c r="E53" s="1">
        <v>3</v>
      </c>
      <c r="F53">
        <v>201</v>
      </c>
      <c r="G53" s="1">
        <v>2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53</v>
      </c>
      <c r="S53">
        <v>100</v>
      </c>
      <c r="T53" s="11" t="s">
        <v>706</v>
      </c>
      <c r="U53" s="1" t="s">
        <v>385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24">
      <c r="A54">
        <v>53000054</v>
      </c>
      <c r="B54" s="8" t="s">
        <v>83</v>
      </c>
      <c r="C54" s="1" t="s">
        <v>217</v>
      </c>
      <c r="D54" s="26" t="s">
        <v>623</v>
      </c>
      <c r="E54" s="1">
        <v>3</v>
      </c>
      <c r="F54">
        <v>200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>S54-100+O54</f>
        <v>-14.5</v>
      </c>
      <c r="Q54" s="1">
        <v>0</v>
      </c>
      <c r="R54" s="1" t="s">
        <v>6</v>
      </c>
      <c r="S54">
        <v>83.5</v>
      </c>
      <c r="T54" s="11" t="s">
        <v>707</v>
      </c>
      <c r="U54" s="7" t="s">
        <v>443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36">
      <c r="A55">
        <v>53000055</v>
      </c>
      <c r="B55" s="8" t="s">
        <v>85</v>
      </c>
      <c r="C55" s="1" t="s">
        <v>277</v>
      </c>
      <c r="D55" s="26" t="s">
        <v>622</v>
      </c>
      <c r="E55" s="1">
        <v>3</v>
      </c>
      <c r="F55">
        <v>202</v>
      </c>
      <c r="G55" s="1">
        <v>5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>S55-100+O55</f>
        <v>-19</v>
      </c>
      <c r="Q55" s="1">
        <v>0</v>
      </c>
      <c r="R55" s="1" t="s">
        <v>1</v>
      </c>
      <c r="S55">
        <v>80</v>
      </c>
      <c r="T55" s="11" t="s">
        <v>522</v>
      </c>
      <c r="U55" s="1" t="s">
        <v>523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24">
      <c r="A56">
        <v>53000056</v>
      </c>
      <c r="B56" s="8" t="s">
        <v>86</v>
      </c>
      <c r="C56" s="1" t="s">
        <v>278</v>
      </c>
      <c r="D56" s="26" t="s">
        <v>622</v>
      </c>
      <c r="E56" s="1">
        <v>3</v>
      </c>
      <c r="F56">
        <v>202</v>
      </c>
      <c r="G56" s="1">
        <v>0</v>
      </c>
      <c r="H56" s="1">
        <f>IF(AND(P56&gt;=13,P56&lt;=16),5,IF(AND(P56&gt;=9,P56&lt;=12),4,IF(AND(P56&gt;=5,P56&lt;=8),3,IF(AND(P56&gt;=1,P56&lt;=4),2,IF(AND(P56&gt;=-3,P56&lt;=0),1,IF(AND(P56&gt;=-5,P56&lt;=-4),0,6))))))</f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>S56-100+O56</f>
        <v>-62.5</v>
      </c>
      <c r="Q56" s="1">
        <v>0</v>
      </c>
      <c r="R56" s="1" t="s">
        <v>33</v>
      </c>
      <c r="S56">
        <v>37.5</v>
      </c>
      <c r="T56" s="11" t="s">
        <v>512</v>
      </c>
      <c r="U56" s="1" t="s">
        <v>423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622</v>
      </c>
      <c r="E57" s="1">
        <v>2</v>
      </c>
      <c r="F57">
        <v>202</v>
      </c>
      <c r="G57" s="1">
        <v>6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>S57-100+O57</f>
        <v>-25</v>
      </c>
      <c r="Q57" s="1">
        <v>3</v>
      </c>
      <c r="R57" s="1" t="s">
        <v>524</v>
      </c>
      <c r="S57">
        <v>75</v>
      </c>
      <c r="T57" s="11" t="s">
        <v>526</v>
      </c>
      <c r="U57" s="1" t="s">
        <v>525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618</v>
      </c>
      <c r="E58" s="1">
        <v>1</v>
      </c>
      <c r="F58">
        <v>200</v>
      </c>
      <c r="G58" s="1">
        <v>0</v>
      </c>
      <c r="H58" s="1">
        <f>IF(AND(P58&gt;=13,P58&lt;=16),5,IF(AND(P58&gt;=9,P58&lt;=12),4,IF(AND(P58&gt;=5,P58&lt;=8),3,IF(AND(P58&gt;=1,P58&lt;=4),2,IF(AND(P58&gt;=-3,P58&lt;=0),1,IF(AND(P58&gt;=-5,P58&lt;=-4),0,6))))))</f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>S58-100+O58</f>
        <v>-10</v>
      </c>
      <c r="Q58" s="1">
        <v>-3</v>
      </c>
      <c r="R58" s="1" t="s">
        <v>6</v>
      </c>
      <c r="S58">
        <v>90</v>
      </c>
      <c r="T58" s="11" t="s">
        <v>605</v>
      </c>
      <c r="U58" s="7" t="s">
        <v>386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36">
      <c r="A59">
        <v>53000059</v>
      </c>
      <c r="B59" s="8" t="s">
        <v>91</v>
      </c>
      <c r="C59" s="1" t="s">
        <v>280</v>
      </c>
      <c r="D59" s="26" t="s">
        <v>621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1">
        <f>S59-100+O59</f>
        <v>-74</v>
      </c>
      <c r="Q59" s="1">
        <v>3</v>
      </c>
      <c r="R59" s="7" t="s">
        <v>340</v>
      </c>
      <c r="S59">
        <v>28</v>
      </c>
      <c r="T59" s="11" t="s">
        <v>588</v>
      </c>
      <c r="U59" s="7" t="s">
        <v>439</v>
      </c>
      <c r="V59" s="1" t="s">
        <v>92</v>
      </c>
      <c r="W59" s="1"/>
      <c r="X59" s="1"/>
      <c r="Y59" s="1">
        <v>4</v>
      </c>
      <c r="Z59" s="1">
        <v>59</v>
      </c>
      <c r="AA59" s="28">
        <v>0</v>
      </c>
      <c r="AB59" s="26">
        <v>0</v>
      </c>
    </row>
    <row r="60" spans="1:28" ht="48">
      <c r="A60">
        <v>53000060</v>
      </c>
      <c r="B60" s="8" t="s">
        <v>93</v>
      </c>
      <c r="C60" s="1" t="s">
        <v>281</v>
      </c>
      <c r="D60" s="26" t="s">
        <v>621</v>
      </c>
      <c r="E60" s="1">
        <v>1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>S60-100+O60</f>
        <v>-77</v>
      </c>
      <c r="Q60" s="1">
        <v>3</v>
      </c>
      <c r="R60" s="1" t="s">
        <v>19</v>
      </c>
      <c r="S60">
        <v>26</v>
      </c>
      <c r="T60" s="11" t="s">
        <v>501</v>
      </c>
      <c r="U60" s="1" t="s">
        <v>498</v>
      </c>
      <c r="V60" s="1" t="s">
        <v>92</v>
      </c>
      <c r="W60" s="1"/>
      <c r="X60" s="1"/>
      <c r="Y60" s="1">
        <v>4</v>
      </c>
      <c r="Z60" s="1">
        <v>60</v>
      </c>
      <c r="AA60" s="28">
        <v>0</v>
      </c>
      <c r="AB60" s="26">
        <v>0</v>
      </c>
    </row>
    <row r="61" spans="1:28" ht="24">
      <c r="A61">
        <v>53000061</v>
      </c>
      <c r="B61" s="8" t="s">
        <v>94</v>
      </c>
      <c r="C61" s="1" t="s">
        <v>282</v>
      </c>
      <c r="D61" s="26" t="s">
        <v>624</v>
      </c>
      <c r="E61" s="1">
        <v>3</v>
      </c>
      <c r="F61">
        <v>201</v>
      </c>
      <c r="G61" s="1">
        <v>5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1">
        <f>S61-100+O61</f>
        <v>47</v>
      </c>
      <c r="Q61" s="1">
        <v>0</v>
      </c>
      <c r="R61" s="1" t="s">
        <v>95</v>
      </c>
      <c r="S61">
        <v>150</v>
      </c>
      <c r="T61" s="11" t="s">
        <v>594</v>
      </c>
      <c r="U61" s="7" t="s">
        <v>430</v>
      </c>
      <c r="V61" s="1" t="s">
        <v>20</v>
      </c>
      <c r="W61" s="1"/>
      <c r="X61" s="1"/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618</v>
      </c>
      <c r="E62" s="1">
        <v>1</v>
      </c>
      <c r="F62">
        <v>200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6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1">
        <f>S62-100+O62</f>
        <v>47</v>
      </c>
      <c r="Q62" s="1">
        <v>0</v>
      </c>
      <c r="R62" s="1" t="s">
        <v>6</v>
      </c>
      <c r="S62">
        <v>150</v>
      </c>
      <c r="T62" s="11" t="s">
        <v>739</v>
      </c>
      <c r="U62" s="7" t="s">
        <v>387</v>
      </c>
      <c r="V62" s="1" t="s">
        <v>97</v>
      </c>
      <c r="W62" s="1"/>
      <c r="X62" s="1"/>
      <c r="Y62" s="1">
        <v>4</v>
      </c>
      <c r="Z62" s="1">
        <v>62</v>
      </c>
      <c r="AA62" s="28">
        <v>0</v>
      </c>
      <c r="AB62" s="26">
        <v>0</v>
      </c>
    </row>
    <row r="63" spans="1:28" ht="24">
      <c r="A63">
        <v>53000063</v>
      </c>
      <c r="B63" s="8" t="s">
        <v>98</v>
      </c>
      <c r="C63" s="1" t="s">
        <v>284</v>
      </c>
      <c r="D63" s="26" t="s">
        <v>622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>S63-100+O63</f>
        <v>-22</v>
      </c>
      <c r="Q63" s="1">
        <v>0</v>
      </c>
      <c r="R63" s="1" t="s">
        <v>1</v>
      </c>
      <c r="S63">
        <v>75</v>
      </c>
      <c r="T63" s="11" t="s">
        <v>509</v>
      </c>
      <c r="U63" s="7" t="s">
        <v>431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48">
      <c r="A64">
        <v>53000064</v>
      </c>
      <c r="B64" s="8" t="s">
        <v>100</v>
      </c>
      <c r="C64" s="1" t="s">
        <v>285</v>
      </c>
      <c r="D64" s="26" t="s">
        <v>622</v>
      </c>
      <c r="E64" s="1">
        <v>2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>S64-100+O64</f>
        <v>-23</v>
      </c>
      <c r="Q64" s="1">
        <v>0</v>
      </c>
      <c r="R64" s="1" t="s">
        <v>1</v>
      </c>
      <c r="S64">
        <v>75</v>
      </c>
      <c r="T64" s="11" t="s">
        <v>565</v>
      </c>
      <c r="U64" s="1" t="s">
        <v>505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24">
      <c r="A65">
        <v>53000065</v>
      </c>
      <c r="B65" s="9" t="s">
        <v>218</v>
      </c>
      <c r="C65" s="1" t="s">
        <v>219</v>
      </c>
      <c r="D65" s="26" t="s">
        <v>615</v>
      </c>
      <c r="E65" s="1">
        <v>6</v>
      </c>
      <c r="F65">
        <v>201</v>
      </c>
      <c r="G65" s="1">
        <v>5</v>
      </c>
      <c r="H65" s="1">
        <f>IF(AND(P65&gt;=13,P65&lt;=16),5,IF(AND(P65&gt;=9,P65&lt;=12),4,IF(AND(P65&gt;=5,P65&lt;=8),3,IF(AND(P65&gt;=1,P65&lt;=4),2,IF(AND(P65&gt;=-3,P65&lt;=0),1,IF(AND(P65&gt;=-5,P65&lt;=-4),0,6))))))</f>
        <v>6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1">
        <f>S65-100+O65</f>
        <v>153</v>
      </c>
      <c r="Q65" s="1">
        <v>0</v>
      </c>
      <c r="R65" s="1" t="s">
        <v>53</v>
      </c>
      <c r="S65">
        <v>250</v>
      </c>
      <c r="T65" s="11" t="s">
        <v>708</v>
      </c>
      <c r="U65" s="1" t="s">
        <v>528</v>
      </c>
      <c r="V65" s="1" t="s">
        <v>102</v>
      </c>
      <c r="W65" s="1"/>
      <c r="X65" s="1"/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740</v>
      </c>
      <c r="E66" s="1">
        <v>2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>S66-100+O66</f>
        <v>0</v>
      </c>
      <c r="Q66" s="1">
        <v>12</v>
      </c>
      <c r="R66" s="1" t="s">
        <v>33</v>
      </c>
      <c r="S66">
        <v>85</v>
      </c>
      <c r="T66" s="11" t="s">
        <v>738</v>
      </c>
      <c r="U66" s="1" t="s">
        <v>582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60">
      <c r="A67">
        <v>53000067</v>
      </c>
      <c r="B67" s="9" t="s">
        <v>220</v>
      </c>
      <c r="C67" s="1" t="s">
        <v>287</v>
      </c>
      <c r="D67" s="26" t="s">
        <v>623</v>
      </c>
      <c r="E67" s="1">
        <v>3</v>
      </c>
      <c r="F67">
        <v>200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6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1">
        <f>S67-100+O67</f>
        <v>-9</v>
      </c>
      <c r="Q67" s="1">
        <v>0</v>
      </c>
      <c r="R67" s="1" t="s">
        <v>6</v>
      </c>
      <c r="S67">
        <v>90</v>
      </c>
      <c r="T67" s="11" t="s">
        <v>530</v>
      </c>
      <c r="U67" s="7" t="s">
        <v>529</v>
      </c>
      <c r="V67" s="1" t="s">
        <v>104</v>
      </c>
      <c r="W67" s="1"/>
      <c r="X67" s="1"/>
      <c r="Y67" s="1">
        <v>4</v>
      </c>
      <c r="Z67" s="1">
        <v>67</v>
      </c>
      <c r="AA67" s="28">
        <v>0</v>
      </c>
      <c r="AB67" s="26">
        <v>0</v>
      </c>
    </row>
    <row r="68" spans="1:28" ht="24">
      <c r="A68">
        <v>53000068</v>
      </c>
      <c r="B68" s="8" t="s">
        <v>105</v>
      </c>
      <c r="C68" s="1" t="s">
        <v>288</v>
      </c>
      <c r="D68" s="26" t="s">
        <v>625</v>
      </c>
      <c r="E68" s="1">
        <v>2</v>
      </c>
      <c r="F68">
        <v>201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>S68-100+O68</f>
        <v>-40</v>
      </c>
      <c r="Q68" s="1">
        <v>40</v>
      </c>
      <c r="R68" s="7" t="s">
        <v>349</v>
      </c>
      <c r="S68">
        <v>60</v>
      </c>
      <c r="T68" s="11" t="s">
        <v>642</v>
      </c>
      <c r="U68" s="7" t="s">
        <v>506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618</v>
      </c>
      <c r="E69" s="1">
        <v>4</v>
      </c>
      <c r="F69">
        <v>200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>S69-100+O69</f>
        <v>3</v>
      </c>
      <c r="Q69" s="1">
        <v>0</v>
      </c>
      <c r="R69" s="1" t="s">
        <v>6</v>
      </c>
      <c r="S69">
        <v>100</v>
      </c>
      <c r="T69" s="11" t="s">
        <v>746</v>
      </c>
      <c r="U69" s="7" t="s">
        <v>388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 ht="72">
      <c r="A70">
        <v>53000070</v>
      </c>
      <c r="B70" s="8" t="s">
        <v>109</v>
      </c>
      <c r="C70" s="1" t="s">
        <v>224</v>
      </c>
      <c r="D70" s="26" t="s">
        <v>618</v>
      </c>
      <c r="E70" s="1">
        <v>1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>S70-100+O70</f>
        <v>-11</v>
      </c>
      <c r="Q70" s="1">
        <v>0</v>
      </c>
      <c r="R70" s="1" t="s">
        <v>6</v>
      </c>
      <c r="S70">
        <v>90</v>
      </c>
      <c r="T70" s="11"/>
      <c r="U70" s="7" t="s">
        <v>420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48">
      <c r="A71">
        <v>53000071</v>
      </c>
      <c r="B71" s="8" t="s">
        <v>111</v>
      </c>
      <c r="C71" s="1" t="s">
        <v>221</v>
      </c>
      <c r="D71" s="26" t="s">
        <v>620</v>
      </c>
      <c r="E71" s="1">
        <v>5</v>
      </c>
      <c r="F71">
        <v>201</v>
      </c>
      <c r="G71" s="1">
        <v>4</v>
      </c>
      <c r="H71" s="1">
        <f>IF(AND(P71&gt;=13,P71&lt;=16),5,IF(AND(P71&gt;=9,P71&lt;=12),4,IF(AND(P71&gt;=5,P71&lt;=8),3,IF(AND(P71&gt;=1,P71&lt;=4),2,IF(AND(P71&gt;=-3,P71&lt;=0),1,IF(AND(P71&gt;=-5,P71&lt;=-4),0,6))))))</f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>S71-100+O71</f>
        <v>2</v>
      </c>
      <c r="Q71" s="1">
        <v>12</v>
      </c>
      <c r="R71" s="7" t="s">
        <v>347</v>
      </c>
      <c r="S71">
        <v>100</v>
      </c>
      <c r="T71" s="11" t="s">
        <v>643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618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>S72-100+O72</f>
        <v>102</v>
      </c>
      <c r="Q72" s="1">
        <v>0</v>
      </c>
      <c r="R72" s="1" t="s">
        <v>6</v>
      </c>
      <c r="S72">
        <v>200</v>
      </c>
      <c r="T72" s="11" t="s">
        <v>601</v>
      </c>
      <c r="U72" s="1" t="s">
        <v>471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36">
      <c r="A73">
        <v>53000073</v>
      </c>
      <c r="B73" s="8" t="s">
        <v>115</v>
      </c>
      <c r="C73" s="1" t="s">
        <v>290</v>
      </c>
      <c r="D73" s="26" t="s">
        <v>618</v>
      </c>
      <c r="E73" s="1">
        <v>3</v>
      </c>
      <c r="F73">
        <v>201</v>
      </c>
      <c r="G73" s="1">
        <v>5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>S73-100+O73</f>
        <v>-2</v>
      </c>
      <c r="Q73" s="1">
        <v>0</v>
      </c>
      <c r="R73" s="1" t="s">
        <v>53</v>
      </c>
      <c r="S73">
        <v>95</v>
      </c>
      <c r="T73" s="11" t="s">
        <v>604</v>
      </c>
      <c r="U73" s="7" t="s">
        <v>741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108">
      <c r="A74">
        <v>53000074</v>
      </c>
      <c r="B74" s="8" t="s">
        <v>117</v>
      </c>
      <c r="C74" s="7" t="s">
        <v>335</v>
      </c>
      <c r="D74" s="26" t="s">
        <v>619</v>
      </c>
      <c r="E74" s="1">
        <v>4</v>
      </c>
      <c r="F74">
        <v>200</v>
      </c>
      <c r="G74" s="1">
        <v>6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>S74-100+O74</f>
        <v>5</v>
      </c>
      <c r="Q74" s="1">
        <v>1</v>
      </c>
      <c r="R74" s="1" t="s">
        <v>6</v>
      </c>
      <c r="S74">
        <v>105</v>
      </c>
      <c r="T74" s="11" t="s">
        <v>425</v>
      </c>
      <c r="U74" s="7" t="s">
        <v>417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60">
      <c r="A75">
        <v>53000075</v>
      </c>
      <c r="B75" s="8" t="s">
        <v>119</v>
      </c>
      <c r="C75" s="1" t="s">
        <v>291</v>
      </c>
      <c r="D75" s="26" t="s">
        <v>618</v>
      </c>
      <c r="E75" s="1">
        <v>4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>S75-100+O75</f>
        <v>77</v>
      </c>
      <c r="Q75" s="1">
        <v>0</v>
      </c>
      <c r="R75" s="1" t="s">
        <v>6</v>
      </c>
      <c r="S75">
        <v>180</v>
      </c>
      <c r="T75" s="11" t="s">
        <v>602</v>
      </c>
      <c r="U75" s="7" t="s">
        <v>389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48">
      <c r="A76">
        <v>53000076</v>
      </c>
      <c r="B76" s="8" t="s">
        <v>121</v>
      </c>
      <c r="C76" s="1" t="s">
        <v>292</v>
      </c>
      <c r="D76" s="26" t="s">
        <v>618</v>
      </c>
      <c r="E76" s="1">
        <v>3</v>
      </c>
      <c r="F76">
        <v>201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>S76-100+O76</f>
        <v>10</v>
      </c>
      <c r="Q76" s="1">
        <v>15</v>
      </c>
      <c r="R76" s="7" t="s">
        <v>347</v>
      </c>
      <c r="S76">
        <v>110</v>
      </c>
      <c r="T76" s="11" t="s">
        <v>644</v>
      </c>
      <c r="U76" s="7" t="s">
        <v>507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>
      <c r="A77">
        <v>53000077</v>
      </c>
      <c r="B77" s="8" t="s">
        <v>123</v>
      </c>
      <c r="C77" s="1" t="s">
        <v>293</v>
      </c>
      <c r="D77" s="26" t="s">
        <v>618</v>
      </c>
      <c r="E77" s="1">
        <v>4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>S77-100+O77</f>
        <v>-40</v>
      </c>
      <c r="Q77" s="1">
        <v>3</v>
      </c>
      <c r="R77" s="1" t="s">
        <v>53</v>
      </c>
      <c r="S77">
        <v>60</v>
      </c>
      <c r="T77" s="11" t="s">
        <v>606</v>
      </c>
      <c r="U77" s="7" t="s">
        <v>390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 ht="48">
      <c r="A78">
        <v>53000078</v>
      </c>
      <c r="B78" s="8" t="s">
        <v>124</v>
      </c>
      <c r="C78" s="1" t="s">
        <v>294</v>
      </c>
      <c r="D78" s="26" t="s">
        <v>622</v>
      </c>
      <c r="E78" s="1">
        <v>1</v>
      </c>
      <c r="F78">
        <v>202</v>
      </c>
      <c r="G78" s="1">
        <v>5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>S78-100+O78</f>
        <v>-50</v>
      </c>
      <c r="Q78" s="1">
        <v>0</v>
      </c>
      <c r="R78" s="1" t="s">
        <v>653</v>
      </c>
      <c r="S78">
        <v>50</v>
      </c>
      <c r="T78" s="43" t="s">
        <v>652</v>
      </c>
      <c r="U78" s="7" t="s">
        <v>651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60">
      <c r="A79">
        <v>53000079</v>
      </c>
      <c r="B79" s="8" t="s">
        <v>125</v>
      </c>
      <c r="C79" s="1" t="s">
        <v>295</v>
      </c>
      <c r="D79" s="26" t="s">
        <v>621</v>
      </c>
      <c r="E79" s="1">
        <v>4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>S79-100+O79</f>
        <v>18</v>
      </c>
      <c r="Q79" s="1">
        <v>15</v>
      </c>
      <c r="R79" s="7" t="s">
        <v>350</v>
      </c>
      <c r="S79">
        <v>120</v>
      </c>
      <c r="T79" s="11" t="s">
        <v>645</v>
      </c>
      <c r="U79" s="7" t="s">
        <v>533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618</v>
      </c>
      <c r="E80" s="1">
        <v>2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>S80-100+O80</f>
        <v>-1</v>
      </c>
      <c r="Q80" s="1">
        <v>0</v>
      </c>
      <c r="R80" s="7" t="s">
        <v>345</v>
      </c>
      <c r="S80">
        <v>100</v>
      </c>
      <c r="T80" s="11" t="s">
        <v>646</v>
      </c>
      <c r="U80" s="7" t="s">
        <v>391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24">
      <c r="A81">
        <v>53000081</v>
      </c>
      <c r="B81" s="8" t="s">
        <v>129</v>
      </c>
      <c r="C81" s="1" t="s">
        <v>297</v>
      </c>
      <c r="D81" s="26" t="s">
        <v>615</v>
      </c>
      <c r="E81" s="1">
        <v>3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>S81-100+O81</f>
        <v>-11</v>
      </c>
      <c r="Q81" s="1">
        <v>10</v>
      </c>
      <c r="R81" s="7" t="s">
        <v>348</v>
      </c>
      <c r="S81">
        <v>90</v>
      </c>
      <c r="T81" s="11" t="s">
        <v>697</v>
      </c>
      <c r="U81" s="7" t="s">
        <v>397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621</v>
      </c>
      <c r="E82" s="1">
        <v>3</v>
      </c>
      <c r="F82">
        <v>200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>S82-100+O82</f>
        <v>20</v>
      </c>
      <c r="Q82" s="1">
        <v>0</v>
      </c>
      <c r="R82" s="1" t="s">
        <v>19</v>
      </c>
      <c r="S82">
        <v>120</v>
      </c>
      <c r="T82" s="11" t="s">
        <v>610</v>
      </c>
      <c r="U82" s="7" t="s">
        <v>535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550</v>
      </c>
      <c r="C83" s="1" t="s">
        <v>299</v>
      </c>
      <c r="D83" s="26" t="s">
        <v>621</v>
      </c>
      <c r="E83" s="1">
        <v>2</v>
      </c>
      <c r="F83">
        <v>202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>S83-100+O83</f>
        <v>-37</v>
      </c>
      <c r="Q83" s="1">
        <v>15</v>
      </c>
      <c r="R83" s="1" t="s">
        <v>40</v>
      </c>
      <c r="S83">
        <v>60</v>
      </c>
      <c r="T83" s="11" t="s">
        <v>611</v>
      </c>
      <c r="U83" s="7" t="s">
        <v>534</v>
      </c>
      <c r="V83" s="1" t="s">
        <v>591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60">
      <c r="A84">
        <v>53000084</v>
      </c>
      <c r="B84" s="8" t="s">
        <v>133</v>
      </c>
      <c r="C84" s="1" t="s">
        <v>223</v>
      </c>
      <c r="D84" s="26" t="s">
        <v>621</v>
      </c>
      <c r="E84" s="1">
        <v>3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>S84-100+O84</f>
        <v>-57</v>
      </c>
      <c r="Q84" s="1">
        <v>15</v>
      </c>
      <c r="R84" s="1" t="s">
        <v>40</v>
      </c>
      <c r="S84">
        <v>40</v>
      </c>
      <c r="T84" s="11" t="s">
        <v>609</v>
      </c>
      <c r="U84" s="7" t="s">
        <v>426</v>
      </c>
      <c r="V84" s="1" t="s">
        <v>592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624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>S85-100+O85</f>
        <v>1</v>
      </c>
      <c r="Q85" s="1">
        <v>15</v>
      </c>
      <c r="R85" s="1" t="s">
        <v>40</v>
      </c>
      <c r="S85">
        <v>100</v>
      </c>
      <c r="T85" s="11" t="s">
        <v>647</v>
      </c>
      <c r="U85" s="7" t="s">
        <v>398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 ht="60">
      <c r="A86">
        <v>53000086</v>
      </c>
      <c r="B86" s="8" t="s">
        <v>135</v>
      </c>
      <c r="C86" s="1" t="s">
        <v>226</v>
      </c>
      <c r="D86" s="26" t="s">
        <v>621</v>
      </c>
      <c r="E86" s="1">
        <v>2</v>
      </c>
      <c r="F86">
        <v>201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>S86-100+O86</f>
        <v>-70</v>
      </c>
      <c r="Q86" s="1">
        <v>40</v>
      </c>
      <c r="R86" s="7" t="s">
        <v>351</v>
      </c>
      <c r="S86">
        <v>30</v>
      </c>
      <c r="T86" s="11"/>
      <c r="U86" s="7" t="s">
        <v>521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615</v>
      </c>
      <c r="E87" s="1">
        <v>3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>S87-100+O87</f>
        <v>-22</v>
      </c>
      <c r="Q87" s="1">
        <v>40</v>
      </c>
      <c r="R87" s="7" t="s">
        <v>345</v>
      </c>
      <c r="S87">
        <v>75</v>
      </c>
      <c r="T87" s="11" t="s">
        <v>697</v>
      </c>
      <c r="U87" s="7" t="s">
        <v>487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742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>S88-100+O88</f>
        <v>2</v>
      </c>
      <c r="Q88" s="1">
        <v>20</v>
      </c>
      <c r="R88" s="7" t="s">
        <v>347</v>
      </c>
      <c r="S88">
        <v>100</v>
      </c>
      <c r="T88" s="11" t="s">
        <v>697</v>
      </c>
      <c r="U88" s="7" t="s">
        <v>399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615</v>
      </c>
      <c r="E89" s="1">
        <v>4</v>
      </c>
      <c r="F89">
        <v>201</v>
      </c>
      <c r="G89" s="1">
        <v>5</v>
      </c>
      <c r="H89" s="1">
        <f>IF(AND(P89&gt;=13,P89&lt;=16),5,IF(AND(P89&gt;=9,P89&lt;=12),4,IF(AND(P89&gt;=5,P89&lt;=8),3,IF(AND(P89&gt;=1,P89&lt;=4),2,IF(AND(P89&gt;=-3,P89&lt;=0),1,IF(AND(P89&gt;=-5,P89&lt;=-4),0,6))))))</f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>S89-100+O89</f>
        <v>-7</v>
      </c>
      <c r="Q89" s="1">
        <v>15</v>
      </c>
      <c r="R89" s="7" t="s">
        <v>347</v>
      </c>
      <c r="S89">
        <v>90</v>
      </c>
      <c r="T89" s="11" t="s">
        <v>640</v>
      </c>
      <c r="U89" s="7" t="s">
        <v>395</v>
      </c>
      <c r="V89" s="1" t="s">
        <v>637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36">
      <c r="A90">
        <v>53000090</v>
      </c>
      <c r="B90" s="8" t="s">
        <v>141</v>
      </c>
      <c r="C90" s="1" t="s">
        <v>302</v>
      </c>
      <c r="D90" s="26" t="s">
        <v>615</v>
      </c>
      <c r="E90" s="1">
        <v>4</v>
      </c>
      <c r="F90">
        <v>201</v>
      </c>
      <c r="G90" s="1">
        <v>3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-14.5</v>
      </c>
      <c r="Q90" s="1">
        <v>12</v>
      </c>
      <c r="R90" s="7" t="s">
        <v>347</v>
      </c>
      <c r="S90">
        <v>82.5</v>
      </c>
      <c r="T90" s="11" t="s">
        <v>697</v>
      </c>
      <c r="U90" s="7" t="s">
        <v>508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60">
      <c r="A91">
        <v>53000091</v>
      </c>
      <c r="B91" s="8" t="s">
        <v>142</v>
      </c>
      <c r="C91" s="1" t="s">
        <v>303</v>
      </c>
      <c r="D91" s="26" t="s">
        <v>619</v>
      </c>
      <c r="E91" s="1">
        <v>2</v>
      </c>
      <c r="F91">
        <v>200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>S91-100+O91</f>
        <v>-2</v>
      </c>
      <c r="Q91" s="1">
        <v>0</v>
      </c>
      <c r="R91" s="1" t="s">
        <v>6</v>
      </c>
      <c r="S91">
        <v>100</v>
      </c>
      <c r="T91" s="11" t="s">
        <v>709</v>
      </c>
      <c r="U91" s="7" t="s">
        <v>400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48">
      <c r="A92">
        <v>53000092</v>
      </c>
      <c r="B92" s="8" t="s">
        <v>144</v>
      </c>
      <c r="C92" s="1" t="s">
        <v>304</v>
      </c>
      <c r="D92" s="26" t="s">
        <v>615</v>
      </c>
      <c r="E92" s="1">
        <v>3</v>
      </c>
      <c r="F92">
        <v>201</v>
      </c>
      <c r="G92" s="1">
        <v>1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>S92-100+O92</f>
        <v>-23</v>
      </c>
      <c r="Q92" s="1">
        <v>10</v>
      </c>
      <c r="R92" s="7" t="s">
        <v>348</v>
      </c>
      <c r="S92">
        <v>75</v>
      </c>
      <c r="T92" s="11" t="s">
        <v>697</v>
      </c>
      <c r="U92" s="7" t="s">
        <v>401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36">
      <c r="A93">
        <v>53000093</v>
      </c>
      <c r="B93" s="9" t="s">
        <v>228</v>
      </c>
      <c r="C93" s="1" t="s">
        <v>305</v>
      </c>
      <c r="D93" s="26" t="s">
        <v>619</v>
      </c>
      <c r="E93" s="1">
        <v>3</v>
      </c>
      <c r="F93">
        <v>200</v>
      </c>
      <c r="G93" s="1">
        <v>5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>S93-100+O93</f>
        <v>23</v>
      </c>
      <c r="Q93" s="1">
        <v>200</v>
      </c>
      <c r="R93" s="1" t="s">
        <v>6</v>
      </c>
      <c r="S93">
        <v>125</v>
      </c>
      <c r="T93" s="11" t="s">
        <v>710</v>
      </c>
      <c r="U93" s="7" t="s">
        <v>418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48">
      <c r="A94">
        <v>53000094</v>
      </c>
      <c r="B94" s="8" t="s">
        <v>146</v>
      </c>
      <c r="C94" s="1" t="s">
        <v>306</v>
      </c>
      <c r="D94" s="26" t="s">
        <v>622</v>
      </c>
      <c r="E94" s="1">
        <v>2</v>
      </c>
      <c r="F94">
        <v>202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>S94-100+O94</f>
        <v>-75</v>
      </c>
      <c r="Q94" s="1">
        <v>200</v>
      </c>
      <c r="R94" s="1" t="s">
        <v>147</v>
      </c>
      <c r="S94">
        <v>25</v>
      </c>
      <c r="T94" s="11" t="s">
        <v>513</v>
      </c>
      <c r="U94" s="1" t="s">
        <v>472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24">
      <c r="A95">
        <v>53000095</v>
      </c>
      <c r="B95" s="8" t="s">
        <v>149</v>
      </c>
      <c r="C95" s="1" t="s">
        <v>307</v>
      </c>
      <c r="D95" s="26" t="s">
        <v>614</v>
      </c>
      <c r="E95" s="1">
        <v>2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>S95-100+O95</f>
        <v>-17</v>
      </c>
      <c r="Q95" s="1">
        <v>15</v>
      </c>
      <c r="R95" s="7" t="s">
        <v>350</v>
      </c>
      <c r="S95">
        <v>80</v>
      </c>
      <c r="T95" s="11" t="s">
        <v>648</v>
      </c>
      <c r="U95" s="7" t="s">
        <v>428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60">
      <c r="A96">
        <v>53000096</v>
      </c>
      <c r="B96" s="34" t="s">
        <v>151</v>
      </c>
      <c r="C96" s="1" t="s">
        <v>308</v>
      </c>
      <c r="D96" s="26" t="s">
        <v>743</v>
      </c>
      <c r="E96" s="1">
        <v>2</v>
      </c>
      <c r="F96">
        <v>202</v>
      </c>
      <c r="G96" s="1">
        <v>0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>S96-100+O96</f>
        <v>-51</v>
      </c>
      <c r="Q96" s="1">
        <v>200</v>
      </c>
      <c r="R96" s="1" t="s">
        <v>1</v>
      </c>
      <c r="S96">
        <v>50</v>
      </c>
      <c r="T96" s="11" t="s">
        <v>474</v>
      </c>
      <c r="U96" s="1" t="s">
        <v>473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36">
      <c r="A97">
        <v>53000097</v>
      </c>
      <c r="B97" s="8" t="s">
        <v>152</v>
      </c>
      <c r="C97" s="1" t="s">
        <v>309</v>
      </c>
      <c r="D97" s="26" t="s">
        <v>618</v>
      </c>
      <c r="E97" s="1">
        <v>2</v>
      </c>
      <c r="F97">
        <v>201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>S97-100+O97</f>
        <v>-52</v>
      </c>
      <c r="Q97" s="1">
        <v>12</v>
      </c>
      <c r="R97" s="7" t="s">
        <v>347</v>
      </c>
      <c r="S97">
        <v>45</v>
      </c>
      <c r="T97" s="11" t="s">
        <v>649</v>
      </c>
      <c r="U97" s="7" t="s">
        <v>392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619</v>
      </c>
      <c r="E98" s="1">
        <v>4</v>
      </c>
      <c r="F98">
        <v>200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>S98-100+O98</f>
        <v>11</v>
      </c>
      <c r="Q98" s="1">
        <v>0</v>
      </c>
      <c r="R98" s="1" t="s">
        <v>6</v>
      </c>
      <c r="S98">
        <v>110</v>
      </c>
      <c r="T98" s="11" t="s">
        <v>711</v>
      </c>
      <c r="U98" s="7" t="s">
        <v>403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24">
      <c r="A99">
        <v>53000099</v>
      </c>
      <c r="B99" s="34" t="s">
        <v>154</v>
      </c>
      <c r="C99" s="1" t="s">
        <v>311</v>
      </c>
      <c r="D99" s="26" t="s">
        <v>619</v>
      </c>
      <c r="E99" s="1">
        <v>2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>S99-100+O99</f>
        <v>-5</v>
      </c>
      <c r="Q99" s="1">
        <v>0</v>
      </c>
      <c r="R99" s="1" t="s">
        <v>6</v>
      </c>
      <c r="S99">
        <v>95</v>
      </c>
      <c r="T99" s="11" t="s">
        <v>711</v>
      </c>
      <c r="U99" s="7" t="s">
        <v>402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48">
      <c r="A100">
        <v>53000100</v>
      </c>
      <c r="B100" s="8" t="s">
        <v>155</v>
      </c>
      <c r="C100" s="1" t="s">
        <v>312</v>
      </c>
      <c r="D100" s="26" t="s">
        <v>626</v>
      </c>
      <c r="E100" s="1">
        <v>3</v>
      </c>
      <c r="F100">
        <v>202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>S100-100+O100</f>
        <v>-17</v>
      </c>
      <c r="Q100" s="1">
        <v>0</v>
      </c>
      <c r="R100" s="1" t="s">
        <v>33</v>
      </c>
      <c r="S100">
        <v>80</v>
      </c>
      <c r="T100" s="11" t="s">
        <v>433</v>
      </c>
      <c r="U100" s="1" t="s">
        <v>435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24">
      <c r="A101">
        <v>53000101</v>
      </c>
      <c r="B101" s="34" t="s">
        <v>157</v>
      </c>
      <c r="C101" s="1" t="s">
        <v>229</v>
      </c>
      <c r="D101" s="26" t="s">
        <v>620</v>
      </c>
      <c r="E101" s="1">
        <v>3</v>
      </c>
      <c r="F101">
        <v>200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>S101-100+O101</f>
        <v>-25</v>
      </c>
      <c r="Q101" s="1">
        <v>0</v>
      </c>
      <c r="R101" s="1" t="s">
        <v>19</v>
      </c>
      <c r="S101">
        <v>75</v>
      </c>
      <c r="T101" s="11" t="s">
        <v>514</v>
      </c>
      <c r="U101" s="7" t="s">
        <v>438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60">
      <c r="A102">
        <v>53000102</v>
      </c>
      <c r="B102" s="8" t="s">
        <v>158</v>
      </c>
      <c r="C102" s="1" t="s">
        <v>313</v>
      </c>
      <c r="D102" s="26" t="s">
        <v>619</v>
      </c>
      <c r="E102" s="1">
        <v>3</v>
      </c>
      <c r="F102">
        <v>200</v>
      </c>
      <c r="G102" s="1">
        <v>2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0</v>
      </c>
      <c r="Q102" s="1">
        <v>0</v>
      </c>
      <c r="R102" s="1" t="s">
        <v>6</v>
      </c>
      <c r="S102">
        <v>100</v>
      </c>
      <c r="T102" s="11" t="s">
        <v>694</v>
      </c>
      <c r="U102" s="7" t="s">
        <v>404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621</v>
      </c>
      <c r="E103" s="1">
        <v>3</v>
      </c>
      <c r="F103">
        <v>201</v>
      </c>
      <c r="G103" s="1">
        <v>6</v>
      </c>
      <c r="H103" s="1">
        <f>IF(AND(P103&gt;=13,P103&lt;=16),5,IF(AND(P103&gt;=9,P103&lt;=12),4,IF(AND(P103&gt;=5,P103&lt;=8),3,IF(AND(P103&gt;=1,P103&lt;=4),2,IF(AND(P103&gt;=-3,P103&lt;=0),1,IF(AND(P103&gt;=-5,P103&lt;=-4),0,6))))))</f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>S103-100+O103</f>
        <v>-35</v>
      </c>
      <c r="Q103" s="1">
        <v>15</v>
      </c>
      <c r="R103" s="7" t="s">
        <v>350</v>
      </c>
      <c r="S103">
        <v>65</v>
      </c>
      <c r="T103" s="11" t="s">
        <v>745</v>
      </c>
      <c r="U103" s="7" t="s">
        <v>536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 ht="36">
      <c r="A104">
        <v>53000104</v>
      </c>
      <c r="B104" s="8" t="s">
        <v>161</v>
      </c>
      <c r="C104" s="1" t="s">
        <v>315</v>
      </c>
      <c r="D104" s="26" t="s">
        <v>618</v>
      </c>
      <c r="E104" s="1">
        <v>2</v>
      </c>
      <c r="F104">
        <v>201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-75</v>
      </c>
      <c r="Q104" s="1">
        <v>12</v>
      </c>
      <c r="R104" s="7" t="s">
        <v>347</v>
      </c>
      <c r="S104">
        <v>25</v>
      </c>
      <c r="T104" s="11"/>
      <c r="U104" s="7" t="s">
        <v>520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24">
      <c r="A105">
        <v>53000105</v>
      </c>
      <c r="B105" s="8" t="s">
        <v>163</v>
      </c>
      <c r="C105" s="1" t="s">
        <v>230</v>
      </c>
      <c r="D105" s="26" t="s">
        <v>622</v>
      </c>
      <c r="E105" s="1">
        <v>3</v>
      </c>
      <c r="F105">
        <v>202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>S105-100+O105</f>
        <v>-75</v>
      </c>
      <c r="Q105" s="1">
        <v>10</v>
      </c>
      <c r="R105" s="1" t="s">
        <v>147</v>
      </c>
      <c r="S105">
        <v>25</v>
      </c>
      <c r="T105" s="11" t="s">
        <v>515</v>
      </c>
      <c r="U105" s="1" t="s">
        <v>424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621</v>
      </c>
      <c r="E106" s="1">
        <v>1</v>
      </c>
      <c r="F106">
        <v>200</v>
      </c>
      <c r="G106" s="1">
        <v>3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>S106-100+O106</f>
        <v>-11</v>
      </c>
      <c r="Q106" s="1">
        <v>0</v>
      </c>
      <c r="R106" s="1" t="s">
        <v>19</v>
      </c>
      <c r="S106">
        <v>90</v>
      </c>
      <c r="T106" s="11" t="s">
        <v>589</v>
      </c>
      <c r="U106" s="7" t="s">
        <v>519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120">
      <c r="A107">
        <v>53000107</v>
      </c>
      <c r="B107" s="8" t="s">
        <v>167</v>
      </c>
      <c r="C107" s="1" t="s">
        <v>317</v>
      </c>
      <c r="D107" s="26" t="s">
        <v>618</v>
      </c>
      <c r="E107" s="1">
        <v>1</v>
      </c>
      <c r="F107">
        <v>200</v>
      </c>
      <c r="G107" s="1">
        <v>6</v>
      </c>
      <c r="H107" s="1">
        <f>IF(AND(P107&gt;=13,P107&lt;=16),5,IF(AND(P107&gt;=9,P107&lt;=12),4,IF(AND(P107&gt;=5,P107&lt;=8),3,IF(AND(P107&gt;=1,P107&lt;=4),2,IF(AND(P107&gt;=-3,P107&lt;=0),1,IF(AND(P107&gt;=-5,P107&lt;=-4),0,6))))))</f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>S107-100+O107</f>
        <v>-11</v>
      </c>
      <c r="Q107" s="1">
        <v>0</v>
      </c>
      <c r="R107" s="1" t="s">
        <v>6</v>
      </c>
      <c r="S107">
        <v>90</v>
      </c>
      <c r="T107" s="11" t="s">
        <v>590</v>
      </c>
      <c r="U107" s="7" t="s">
        <v>421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24">
      <c r="A108">
        <v>53000108</v>
      </c>
      <c r="B108" s="8" t="s">
        <v>169</v>
      </c>
      <c r="C108" s="1" t="s">
        <v>318</v>
      </c>
      <c r="D108" s="26" t="s">
        <v>618</v>
      </c>
      <c r="E108" s="1">
        <v>2</v>
      </c>
      <c r="F108">
        <v>200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>S108-100+O108</f>
        <v>-12</v>
      </c>
      <c r="Q108" s="1">
        <v>0</v>
      </c>
      <c r="R108" s="1" t="s">
        <v>6</v>
      </c>
      <c r="S108">
        <v>85</v>
      </c>
      <c r="T108" s="11" t="s">
        <v>603</v>
      </c>
      <c r="U108" s="7" t="s">
        <v>393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36">
      <c r="A109">
        <v>53000109</v>
      </c>
      <c r="B109" s="8" t="s">
        <v>171</v>
      </c>
      <c r="C109" s="1" t="s">
        <v>319</v>
      </c>
      <c r="D109" s="26" t="s">
        <v>614</v>
      </c>
      <c r="E109" s="1">
        <v>3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>S109-100+O109</f>
        <v>-10</v>
      </c>
      <c r="Q109" s="1">
        <v>0</v>
      </c>
      <c r="R109" s="1" t="s">
        <v>19</v>
      </c>
      <c r="S109">
        <v>90</v>
      </c>
      <c r="T109" s="11" t="s">
        <v>427</v>
      </c>
      <c r="U109" s="7" t="s">
        <v>405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48">
      <c r="A110">
        <v>53000110</v>
      </c>
      <c r="B110" s="8" t="s">
        <v>173</v>
      </c>
      <c r="C110" s="1" t="s">
        <v>320</v>
      </c>
      <c r="D110" s="26" t="s">
        <v>616</v>
      </c>
      <c r="E110" s="1">
        <v>4</v>
      </c>
      <c r="F110">
        <v>202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>S110-100+O110</f>
        <v>5</v>
      </c>
      <c r="Q110" s="1">
        <v>0</v>
      </c>
      <c r="R110" s="1" t="s">
        <v>1</v>
      </c>
      <c r="S110">
        <v>105</v>
      </c>
      <c r="T110" s="11" t="s">
        <v>516</v>
      </c>
      <c r="U110" s="7" t="s">
        <v>445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24">
      <c r="A111">
        <v>53000111</v>
      </c>
      <c r="B111" s="8" t="s">
        <v>174</v>
      </c>
      <c r="C111" s="1" t="s">
        <v>321</v>
      </c>
      <c r="D111" s="26" t="s">
        <v>615</v>
      </c>
      <c r="E111" s="1">
        <v>3</v>
      </c>
      <c r="F111">
        <v>201</v>
      </c>
      <c r="G111" s="1">
        <v>5</v>
      </c>
      <c r="H111" s="1">
        <f>IF(AND(P111&gt;=13,P111&lt;=16),5,IF(AND(P111&gt;=9,P111&lt;=12),4,IF(AND(P111&gt;=5,P111&lt;=8),3,IF(AND(P111&gt;=1,P111&lt;=4),2,IF(AND(P111&gt;=-3,P111&lt;=0),1,IF(AND(P111&gt;=-5,P111&lt;=-4),0,6))))))</f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>S111-100+O111</f>
        <v>-17</v>
      </c>
      <c r="Q111" s="1">
        <v>0</v>
      </c>
      <c r="R111" s="1" t="s">
        <v>53</v>
      </c>
      <c r="S111">
        <v>80</v>
      </c>
      <c r="T111" s="11" t="s">
        <v>712</v>
      </c>
      <c r="U111" s="7" t="s">
        <v>406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616</v>
      </c>
      <c r="E112" s="1">
        <v>3</v>
      </c>
      <c r="F112">
        <v>202</v>
      </c>
      <c r="G112" s="1">
        <v>6</v>
      </c>
      <c r="H112" s="1">
        <f>IF(AND(P112&gt;=13,P112&lt;=16),5,IF(AND(P112&gt;=9,P112&lt;=12),4,IF(AND(P112&gt;=5,P112&lt;=8),3,IF(AND(P112&gt;=1,P112&lt;=4),2,IF(AND(P112&gt;=-3,P112&lt;=0),1,IF(AND(P112&gt;=-5,P112&lt;=-4),0,6))))))</f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>S112-100+O112</f>
        <v>20</v>
      </c>
      <c r="Q112" s="1">
        <v>0</v>
      </c>
      <c r="R112" s="1" t="s">
        <v>33</v>
      </c>
      <c r="S112">
        <v>120</v>
      </c>
      <c r="T112" s="11" t="s">
        <v>434</v>
      </c>
      <c r="U112" s="1" t="s">
        <v>436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616</v>
      </c>
      <c r="E113" s="1">
        <v>2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>S113-100+O113</f>
        <v>-28</v>
      </c>
      <c r="Q113" s="1">
        <v>0</v>
      </c>
      <c r="R113" s="1" t="s">
        <v>33</v>
      </c>
      <c r="S113">
        <v>70</v>
      </c>
      <c r="T113" s="11" t="s">
        <v>566</v>
      </c>
      <c r="U113" s="7" t="s">
        <v>527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36">
      <c r="A114">
        <v>53000114</v>
      </c>
      <c r="B114" s="34" t="s">
        <v>180</v>
      </c>
      <c r="C114" s="1" t="s">
        <v>324</v>
      </c>
      <c r="D114" s="26" t="s">
        <v>620</v>
      </c>
      <c r="E114" s="1">
        <v>2</v>
      </c>
      <c r="F114">
        <v>203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>S114-100+O114</f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620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48">
      <c r="A116">
        <v>53000116</v>
      </c>
      <c r="B116" s="8" t="s">
        <v>185</v>
      </c>
      <c r="C116" s="1" t="s">
        <v>326</v>
      </c>
      <c r="D116" s="26" t="s">
        <v>627</v>
      </c>
      <c r="E116" s="1">
        <v>1</v>
      </c>
      <c r="F116">
        <v>202</v>
      </c>
      <c r="G116" s="1">
        <v>0</v>
      </c>
      <c r="H116" s="1">
        <f>IF(AND(P116&gt;=13,P116&lt;=16),5,IF(AND(P116&gt;=9,P116&lt;=12),4,IF(AND(P116&gt;=5,P116&lt;=8),3,IF(AND(P116&gt;=1,P116&lt;=4),2,IF(AND(P116&gt;=-3,P116&lt;=0),1,IF(AND(P116&gt;=-5,P116&lt;=-4),0,6))))))</f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1">
        <f>S116-100+O116</f>
        <v>-34</v>
      </c>
      <c r="Q116" s="1">
        <v>0</v>
      </c>
      <c r="R116" s="1" t="s">
        <v>1</v>
      </c>
      <c r="S116">
        <v>65</v>
      </c>
      <c r="T116" s="11" t="s">
        <v>440</v>
      </c>
      <c r="U116" s="7" t="s">
        <v>442</v>
      </c>
      <c r="V116" s="1" t="s">
        <v>186</v>
      </c>
      <c r="W116" s="1"/>
      <c r="X116" s="1"/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692</v>
      </c>
      <c r="E117" s="1">
        <v>2</v>
      </c>
      <c r="F117">
        <v>203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>S117-100+O117</f>
        <v>0</v>
      </c>
      <c r="Q117" s="1">
        <v>30</v>
      </c>
      <c r="R117" s="1" t="s">
        <v>188</v>
      </c>
      <c r="S117">
        <v>90</v>
      </c>
      <c r="T117" s="11" t="s">
        <v>686</v>
      </c>
      <c r="U117" s="7" t="s">
        <v>678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692</v>
      </c>
      <c r="E118" s="1">
        <v>2</v>
      </c>
      <c r="F118">
        <v>203</v>
      </c>
      <c r="G118" s="1">
        <v>0</v>
      </c>
      <c r="H118" s="1">
        <f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>S118-100+O118</f>
        <v>0</v>
      </c>
      <c r="Q118" s="1">
        <v>30</v>
      </c>
      <c r="R118" s="1" t="s">
        <v>188</v>
      </c>
      <c r="S118">
        <v>90</v>
      </c>
      <c r="T118" s="11" t="s">
        <v>685</v>
      </c>
      <c r="U118" s="7" t="s">
        <v>679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692</v>
      </c>
      <c r="E119" s="1">
        <v>2</v>
      </c>
      <c r="F119">
        <v>203</v>
      </c>
      <c r="G119" s="1">
        <v>0</v>
      </c>
      <c r="H119" s="1">
        <f>IF(AND(P119&gt;=13,P119&lt;=16),5,IF(AND(P119&gt;=9,P119&lt;=12),4,IF(AND(P119&gt;=5,P119&lt;=8),3,IF(AND(P119&gt;=1,P119&lt;=4),2,IF(AND(P119&gt;=-3,P119&lt;=0),1,IF(AND(P119&gt;=-5,P119&lt;=-4),0,6))))))</f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>S119-100+O119</f>
        <v>0</v>
      </c>
      <c r="Q119" s="1">
        <v>30</v>
      </c>
      <c r="R119" s="1" t="s">
        <v>188</v>
      </c>
      <c r="S119">
        <v>90</v>
      </c>
      <c r="T119" s="11" t="s">
        <v>687</v>
      </c>
      <c r="U119" s="7" t="s">
        <v>680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692</v>
      </c>
      <c r="E120" s="1">
        <v>2</v>
      </c>
      <c r="F120">
        <v>203</v>
      </c>
      <c r="G120" s="1">
        <v>0</v>
      </c>
      <c r="H120" s="1">
        <f>IF(AND(P120&gt;=13,P120&lt;=16),5,IF(AND(P120&gt;=9,P120&lt;=12),4,IF(AND(P120&gt;=5,P120&lt;=8),3,IF(AND(P120&gt;=1,P120&lt;=4),2,IF(AND(P120&gt;=-3,P120&lt;=0),1,IF(AND(P120&gt;=-5,P120&lt;=-4),0,6))))))</f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>S120-100+O120</f>
        <v>0</v>
      </c>
      <c r="Q120" s="1">
        <v>30</v>
      </c>
      <c r="R120" s="1" t="s">
        <v>188</v>
      </c>
      <c r="S120">
        <v>90</v>
      </c>
      <c r="T120" s="11" t="s">
        <v>688</v>
      </c>
      <c r="U120" s="7" t="s">
        <v>681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692</v>
      </c>
      <c r="E121" s="1">
        <v>2</v>
      </c>
      <c r="F121">
        <v>203</v>
      </c>
      <c r="G121" s="1">
        <v>0</v>
      </c>
      <c r="H121" s="1">
        <f>IF(AND(P121&gt;=13,P121&lt;=16),5,IF(AND(P121&gt;=9,P121&lt;=12),4,IF(AND(P121&gt;=5,P121&lt;=8),3,IF(AND(P121&gt;=1,P121&lt;=4),2,IF(AND(P121&gt;=-3,P121&lt;=0),1,IF(AND(P121&gt;=-5,P121&lt;=-4),0,6))))))</f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>S121-100+O121</f>
        <v>0</v>
      </c>
      <c r="Q121" s="1">
        <v>30</v>
      </c>
      <c r="R121" s="1" t="s">
        <v>188</v>
      </c>
      <c r="S121">
        <v>90</v>
      </c>
      <c r="T121" s="11" t="s">
        <v>689</v>
      </c>
      <c r="U121" s="7" t="s">
        <v>682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692</v>
      </c>
      <c r="E122" s="1">
        <v>2</v>
      </c>
      <c r="F122">
        <v>203</v>
      </c>
      <c r="G122" s="1">
        <v>0</v>
      </c>
      <c r="H122" s="1">
        <f>IF(AND(P122&gt;=13,P122&lt;=16),5,IF(AND(P122&gt;=9,P122&lt;=12),4,IF(AND(P122&gt;=5,P122&lt;=8),3,IF(AND(P122&gt;=1,P122&lt;=4),2,IF(AND(P122&gt;=-3,P122&lt;=0),1,IF(AND(P122&gt;=-5,P122&lt;=-4),0,6))))))</f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>S122-100+O122</f>
        <v>0</v>
      </c>
      <c r="Q122" s="1">
        <v>30</v>
      </c>
      <c r="R122" s="1" t="s">
        <v>188</v>
      </c>
      <c r="S122">
        <v>90</v>
      </c>
      <c r="T122" s="11" t="s">
        <v>690</v>
      </c>
      <c r="U122" s="7" t="s">
        <v>683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72">
      <c r="A123">
        <v>53000125</v>
      </c>
      <c r="B123" s="8" t="s">
        <v>194</v>
      </c>
      <c r="C123" s="1" t="s">
        <v>332</v>
      </c>
      <c r="D123" s="26" t="s">
        <v>692</v>
      </c>
      <c r="E123" s="1">
        <v>2</v>
      </c>
      <c r="F123">
        <v>203</v>
      </c>
      <c r="G123" s="1">
        <v>0</v>
      </c>
      <c r="H123" s="1">
        <f>IF(AND(P123&gt;=13,P123&lt;=16),5,IF(AND(P123&gt;=9,P123&lt;=12),4,IF(AND(P123&gt;=5,P123&lt;=8),3,IF(AND(P123&gt;=1,P123&lt;=4),2,IF(AND(P123&gt;=-3,P123&lt;=0),1,IF(AND(P123&gt;=-5,P123&lt;=-4),0,6))))))</f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>S123-100+O123</f>
        <v>0</v>
      </c>
      <c r="Q123" s="1">
        <v>30</v>
      </c>
      <c r="R123" s="1" t="s">
        <v>188</v>
      </c>
      <c r="S123">
        <v>90</v>
      </c>
      <c r="T123" s="11" t="s">
        <v>691</v>
      </c>
      <c r="U123" s="7" t="s">
        <v>684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48">
      <c r="A124">
        <v>53000126</v>
      </c>
      <c r="B124" s="8" t="s">
        <v>195</v>
      </c>
      <c r="C124" s="1" t="s">
        <v>333</v>
      </c>
      <c r="D124" s="26" t="s">
        <v>615</v>
      </c>
      <c r="E124" s="1">
        <v>4</v>
      </c>
      <c r="F124">
        <v>202</v>
      </c>
      <c r="G124" s="1">
        <v>6</v>
      </c>
      <c r="H124" s="1">
        <f>IF(AND(P124&gt;=13,P124&lt;=16),5,IF(AND(P124&gt;=9,P124&lt;=12),4,IF(AND(P124&gt;=5,P124&lt;=8),3,IF(AND(P124&gt;=1,P124&lt;=4),2,IF(AND(P124&gt;=-3,P124&lt;=0),1,IF(AND(P124&gt;=-5,P124&lt;=-4),0,6))))))</f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>S124-100+O124</f>
        <v>11</v>
      </c>
      <c r="Q124" s="1">
        <v>10</v>
      </c>
      <c r="R124" s="7" t="s">
        <v>354</v>
      </c>
      <c r="S124">
        <v>110</v>
      </c>
      <c r="T124" s="11" t="s">
        <v>713</v>
      </c>
      <c r="U124" s="7" t="s">
        <v>551</v>
      </c>
      <c r="V124" s="1" t="s">
        <v>593</v>
      </c>
      <c r="W124" s="1" t="s">
        <v>593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353</v>
      </c>
      <c r="C125" s="1" t="s">
        <v>334</v>
      </c>
      <c r="D125" s="26" t="s">
        <v>624</v>
      </c>
      <c r="E125" s="1">
        <v>5</v>
      </c>
      <c r="F125">
        <v>201</v>
      </c>
      <c r="G125" s="1">
        <v>5</v>
      </c>
      <c r="H125" s="1">
        <f>IF(AND(P125&gt;=13,P125&lt;=16),5,IF(AND(P125&gt;=9,P125&lt;=12),4,IF(AND(P125&gt;=5,P125&lt;=8),3,IF(AND(P125&gt;=1,P125&lt;=4),2,IF(AND(P125&gt;=-3,P125&lt;=0),1,IF(AND(P125&gt;=-5,P125&lt;=-4),0,6))))))</f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>S125-100+O125</f>
        <v>50</v>
      </c>
      <c r="Q125" s="1">
        <v>12</v>
      </c>
      <c r="R125" s="1" t="s">
        <v>127</v>
      </c>
      <c r="S125">
        <v>150</v>
      </c>
      <c r="T125" s="11" t="s">
        <v>744</v>
      </c>
      <c r="U125" s="7" t="s">
        <v>429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45" priority="54" operator="notEqual">
      <formula>$E4</formula>
    </cfRule>
  </conditionalFormatting>
  <conditionalFormatting sqref="J125:P125 J4:O4 J17:P35 J70:P123 J5:P15 J38:P68">
    <cfRule type="cellIs" dxfId="44" priority="53" operator="equal">
      <formula>0</formula>
    </cfRule>
  </conditionalFormatting>
  <conditionalFormatting sqref="I124">
    <cfRule type="cellIs" dxfId="43" priority="51" operator="notEqual">
      <formula>$E124</formula>
    </cfRule>
  </conditionalFormatting>
  <conditionalFormatting sqref="I115:I122">
    <cfRule type="cellIs" dxfId="42" priority="49" operator="notEqual">
      <formula>$E115</formula>
    </cfRule>
  </conditionalFormatting>
  <conditionalFormatting sqref="I125">
    <cfRule type="cellIs" dxfId="41" priority="48" operator="notEqual">
      <formula>$E125</formula>
    </cfRule>
  </conditionalFormatting>
  <conditionalFormatting sqref="J125:P125">
    <cfRule type="cellIs" dxfId="40" priority="47" operator="equal">
      <formula>0</formula>
    </cfRule>
  </conditionalFormatting>
  <conditionalFormatting sqref="J124:P124">
    <cfRule type="cellIs" dxfId="39" priority="33" operator="equal">
      <formula>0</formula>
    </cfRule>
  </conditionalFormatting>
  <conditionalFormatting sqref="I69">
    <cfRule type="cellIs" dxfId="38" priority="18" operator="notEqual">
      <formula>$E69</formula>
    </cfRule>
  </conditionalFormatting>
  <conditionalFormatting sqref="J69:P69">
    <cfRule type="cellIs" dxfId="37" priority="17" operator="equal">
      <formula>0</formula>
    </cfRule>
  </conditionalFormatting>
  <conditionalFormatting sqref="I36">
    <cfRule type="cellIs" dxfId="36" priority="16" operator="notEqual">
      <formula>$E36</formula>
    </cfRule>
  </conditionalFormatting>
  <conditionalFormatting sqref="J36:P36">
    <cfRule type="cellIs" dxfId="35" priority="15" operator="equal">
      <formula>0</formula>
    </cfRule>
  </conditionalFormatting>
  <conditionalFormatting sqref="I37">
    <cfRule type="cellIs" dxfId="34" priority="14" operator="notEqual">
      <formula>$E37</formula>
    </cfRule>
  </conditionalFormatting>
  <conditionalFormatting sqref="J37:P37">
    <cfRule type="cellIs" dxfId="33" priority="13" operator="equal">
      <formula>0</formula>
    </cfRule>
  </conditionalFormatting>
  <conditionalFormatting sqref="H4:H15 H17:H125">
    <cfRule type="cellIs" dxfId="32" priority="9" operator="equal">
      <formula>1</formula>
    </cfRule>
    <cfRule type="cellIs" dxfId="31" priority="10" operator="equal">
      <formula>2</formula>
    </cfRule>
    <cfRule type="cellIs" dxfId="30" priority="11" operator="equal">
      <formula>3</formula>
    </cfRule>
    <cfRule type="cellIs" dxfId="29" priority="12" operator="greaterThanOrEqual">
      <formula>4</formula>
    </cfRule>
  </conditionalFormatting>
  <conditionalFormatting sqref="I16">
    <cfRule type="cellIs" dxfId="28" priority="6" operator="notEqual">
      <formula>$E16</formula>
    </cfRule>
  </conditionalFormatting>
  <conditionalFormatting sqref="J16:P16">
    <cfRule type="cellIs" dxfId="27" priority="5" operator="equal">
      <formula>0</formula>
    </cfRule>
  </conditionalFormatting>
  <conditionalFormatting sqref="H16">
    <cfRule type="cellIs" dxfId="26" priority="1" operator="equal">
      <formula>1</formula>
    </cfRule>
    <cfRule type="cellIs" dxfId="25" priority="2" operator="equal">
      <formula>2</formula>
    </cfRule>
    <cfRule type="cellIs" dxfId="24" priority="3" operator="equal">
      <formula>3</formula>
    </cfRule>
    <cfRule type="cellIs" dxfId="2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517</v>
      </c>
      <c r="E1" s="13" t="s">
        <v>208</v>
      </c>
      <c r="F1" s="13" t="s">
        <v>209</v>
      </c>
      <c r="G1" s="13" t="s">
        <v>210</v>
      </c>
      <c r="H1" s="38" t="s">
        <v>629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408</v>
      </c>
      <c r="N1" s="16" t="s">
        <v>414</v>
      </c>
      <c r="O1" s="17" t="s">
        <v>373</v>
      </c>
      <c r="P1" s="16" t="s">
        <v>631</v>
      </c>
      <c r="Q1" s="13" t="s">
        <v>356</v>
      </c>
      <c r="R1" s="13" t="s">
        <v>355</v>
      </c>
      <c r="S1" s="13" t="s">
        <v>478</v>
      </c>
      <c r="T1" s="13" t="s">
        <v>412</v>
      </c>
      <c r="U1" s="13" t="s">
        <v>338</v>
      </c>
      <c r="V1" s="13" t="s">
        <v>477</v>
      </c>
      <c r="W1" s="13" t="s">
        <v>634</v>
      </c>
      <c r="X1" s="44" t="s">
        <v>714</v>
      </c>
      <c r="Y1" s="13" t="s">
        <v>211</v>
      </c>
      <c r="Z1" s="14" t="s">
        <v>212</v>
      </c>
      <c r="AA1" s="24" t="s">
        <v>446</v>
      </c>
      <c r="AB1" s="29" t="s">
        <v>449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448</v>
      </c>
      <c r="I2" s="4" t="s">
        <v>360</v>
      </c>
      <c r="J2" s="18" t="s">
        <v>360</v>
      </c>
      <c r="K2" s="18" t="s">
        <v>360</v>
      </c>
      <c r="L2" s="18" t="s">
        <v>413</v>
      </c>
      <c r="M2" s="18" t="s">
        <v>413</v>
      </c>
      <c r="N2" s="18" t="s">
        <v>413</v>
      </c>
      <c r="O2" s="18" t="s">
        <v>360</v>
      </c>
      <c r="P2" s="18" t="s">
        <v>632</v>
      </c>
      <c r="Q2" s="4" t="s">
        <v>357</v>
      </c>
      <c r="R2" s="4" t="s">
        <v>197</v>
      </c>
      <c r="S2" s="4" t="s">
        <v>720</v>
      </c>
      <c r="T2" s="4" t="s">
        <v>362</v>
      </c>
      <c r="U2" s="10" t="s">
        <v>197</v>
      </c>
      <c r="V2" s="4" t="s">
        <v>197</v>
      </c>
      <c r="W2" s="4" t="s">
        <v>635</v>
      </c>
      <c r="X2" s="45" t="s">
        <v>715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518</v>
      </c>
      <c r="E3" s="2" t="s">
        <v>200</v>
      </c>
      <c r="F3" s="2" t="s">
        <v>201</v>
      </c>
      <c r="G3" s="2" t="s">
        <v>202</v>
      </c>
      <c r="H3" s="39" t="s">
        <v>630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409</v>
      </c>
      <c r="N3" s="19" t="s">
        <v>416</v>
      </c>
      <c r="O3" s="20" t="s">
        <v>375</v>
      </c>
      <c r="P3" s="40" t="s">
        <v>633</v>
      </c>
      <c r="Q3" s="6" t="s">
        <v>358</v>
      </c>
      <c r="R3" s="2" t="s">
        <v>203</v>
      </c>
      <c r="S3" s="2" t="s">
        <v>479</v>
      </c>
      <c r="T3" s="6" t="s">
        <v>337</v>
      </c>
      <c r="U3" s="6" t="s">
        <v>339</v>
      </c>
      <c r="V3" s="6" t="s">
        <v>363</v>
      </c>
      <c r="W3" s="6" t="s">
        <v>636</v>
      </c>
      <c r="X3" s="46" t="s">
        <v>716</v>
      </c>
      <c r="Y3" s="2" t="s">
        <v>204</v>
      </c>
      <c r="Z3" s="2" t="s">
        <v>205</v>
      </c>
      <c r="AA3" s="27" t="s">
        <v>447</v>
      </c>
      <c r="AB3" s="27" t="s">
        <v>450</v>
      </c>
    </row>
    <row r="4" spans="1:28" ht="24">
      <c r="A4">
        <v>53100000</v>
      </c>
      <c r="B4" s="23" t="s">
        <v>451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464</v>
      </c>
      <c r="U4" s="7" t="s">
        <v>404</v>
      </c>
      <c r="V4" s="15" t="s">
        <v>452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465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454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466</v>
      </c>
      <c r="U6" s="7" t="s">
        <v>468</v>
      </c>
      <c r="V6" s="15" t="s">
        <v>453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455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509</v>
      </c>
      <c r="U7" s="7" t="s">
        <v>469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456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463</v>
      </c>
      <c r="U8" s="7" t="s">
        <v>470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457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607</v>
      </c>
      <c r="U9" s="7" t="s">
        <v>462</v>
      </c>
      <c r="V9" s="15" t="s">
        <v>458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142" priority="39" operator="equal">
      <formula>0</formula>
    </cfRule>
  </conditionalFormatting>
  <conditionalFormatting sqref="O4:P8">
    <cfRule type="cellIs" dxfId="141" priority="35" operator="equal">
      <formula>0</formula>
    </cfRule>
  </conditionalFormatting>
  <conditionalFormatting sqref="J4:P4">
    <cfRule type="cellIs" dxfId="140" priority="34" operator="equal">
      <formula>0</formula>
    </cfRule>
  </conditionalFormatting>
  <conditionalFormatting sqref="I4">
    <cfRule type="cellIs" dxfId="139" priority="33" operator="notEqual">
      <formula>$E4</formula>
    </cfRule>
  </conditionalFormatting>
  <conditionalFormatting sqref="J4:P4">
    <cfRule type="cellIs" dxfId="138" priority="32" operator="equal">
      <formula>0</formula>
    </cfRule>
  </conditionalFormatting>
  <conditionalFormatting sqref="I5">
    <cfRule type="cellIs" dxfId="137" priority="31" operator="notEqual">
      <formula>$E5</formula>
    </cfRule>
  </conditionalFormatting>
  <conditionalFormatting sqref="J5:P5">
    <cfRule type="cellIs" dxfId="136" priority="30" operator="equal">
      <formula>0</formula>
    </cfRule>
  </conditionalFormatting>
  <conditionalFormatting sqref="I6">
    <cfRule type="cellIs" dxfId="135" priority="29" operator="notEqual">
      <formula>$E6</formula>
    </cfRule>
  </conditionalFormatting>
  <conditionalFormatting sqref="J6:P6">
    <cfRule type="cellIs" dxfId="134" priority="28" operator="equal">
      <formula>0</formula>
    </cfRule>
  </conditionalFormatting>
  <conditionalFormatting sqref="I7">
    <cfRule type="cellIs" dxfId="133" priority="27" operator="notEqual">
      <formula>$E7</formula>
    </cfRule>
  </conditionalFormatting>
  <conditionalFormatting sqref="J7:P7">
    <cfRule type="cellIs" dxfId="132" priority="26" operator="equal">
      <formula>0</formula>
    </cfRule>
  </conditionalFormatting>
  <conditionalFormatting sqref="I8">
    <cfRule type="cellIs" dxfId="131" priority="25" operator="notEqual">
      <formula>$E8</formula>
    </cfRule>
  </conditionalFormatting>
  <conditionalFormatting sqref="J8:P8">
    <cfRule type="cellIs" dxfId="130" priority="24" operator="equal">
      <formula>0</formula>
    </cfRule>
  </conditionalFormatting>
  <conditionalFormatting sqref="I9">
    <cfRule type="cellIs" dxfId="129" priority="23" operator="notEqual">
      <formula>$E9</formula>
    </cfRule>
  </conditionalFormatting>
  <conditionalFormatting sqref="J9:P9">
    <cfRule type="cellIs" dxfId="128" priority="22" operator="equal">
      <formula>0</formula>
    </cfRule>
  </conditionalFormatting>
  <conditionalFormatting sqref="H5:H9">
    <cfRule type="cellIs" dxfId="127" priority="5" operator="equal">
      <formula>1</formula>
    </cfRule>
    <cfRule type="cellIs" dxfId="126" priority="6" operator="equal">
      <formula>2</formula>
    </cfRule>
    <cfRule type="cellIs" dxfId="125" priority="7" operator="equal">
      <formula>3</formula>
    </cfRule>
    <cfRule type="cellIs" dxfId="124" priority="8" operator="greaterThanOrEqual">
      <formula>4</formula>
    </cfRule>
  </conditionalFormatting>
  <conditionalFormatting sqref="H4">
    <cfRule type="cellIs" dxfId="123" priority="1" operator="equal">
      <formula>1</formula>
    </cfRule>
    <cfRule type="cellIs" dxfId="122" priority="2" operator="equal">
      <formula>2</formula>
    </cfRule>
    <cfRule type="cellIs" dxfId="121" priority="3" operator="equal">
      <formula>3</formula>
    </cfRule>
    <cfRule type="cellIs" dxfId="12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517</v>
      </c>
      <c r="E1" s="13" t="s">
        <v>208</v>
      </c>
      <c r="F1" s="13" t="s">
        <v>209</v>
      </c>
      <c r="G1" s="13" t="s">
        <v>210</v>
      </c>
      <c r="H1" s="38" t="s">
        <v>629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408</v>
      </c>
      <c r="N1" s="16" t="s">
        <v>414</v>
      </c>
      <c r="O1" s="17" t="s">
        <v>373</v>
      </c>
      <c r="P1" s="16" t="s">
        <v>631</v>
      </c>
      <c r="Q1" s="13" t="s">
        <v>356</v>
      </c>
      <c r="R1" s="13" t="s">
        <v>355</v>
      </c>
      <c r="S1" s="13" t="s">
        <v>478</v>
      </c>
      <c r="T1" s="13" t="s">
        <v>412</v>
      </c>
      <c r="U1" s="13" t="s">
        <v>338</v>
      </c>
      <c r="V1" s="13" t="s">
        <v>477</v>
      </c>
      <c r="W1" s="13" t="s">
        <v>634</v>
      </c>
      <c r="X1" s="44" t="s">
        <v>714</v>
      </c>
      <c r="Y1" s="13" t="s">
        <v>211</v>
      </c>
      <c r="Z1" s="14" t="s">
        <v>212</v>
      </c>
      <c r="AA1" s="24" t="s">
        <v>446</v>
      </c>
      <c r="AB1" s="29" t="s">
        <v>449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448</v>
      </c>
      <c r="I2" s="4" t="s">
        <v>360</v>
      </c>
      <c r="J2" s="18" t="s">
        <v>360</v>
      </c>
      <c r="K2" s="18" t="s">
        <v>360</v>
      </c>
      <c r="L2" s="18" t="s">
        <v>413</v>
      </c>
      <c r="M2" s="18" t="s">
        <v>413</v>
      </c>
      <c r="N2" s="18" t="s">
        <v>413</v>
      </c>
      <c r="O2" s="18" t="s">
        <v>360</v>
      </c>
      <c r="P2" s="18" t="s">
        <v>632</v>
      </c>
      <c r="Q2" s="4" t="s">
        <v>357</v>
      </c>
      <c r="R2" s="4" t="s">
        <v>197</v>
      </c>
      <c r="S2" s="4" t="s">
        <v>720</v>
      </c>
      <c r="T2" s="4" t="s">
        <v>362</v>
      </c>
      <c r="U2" s="10" t="s">
        <v>197</v>
      </c>
      <c r="V2" s="4" t="s">
        <v>197</v>
      </c>
      <c r="W2" s="4" t="s">
        <v>635</v>
      </c>
      <c r="X2" s="45" t="s">
        <v>715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518</v>
      </c>
      <c r="E3" s="2" t="s">
        <v>200</v>
      </c>
      <c r="F3" s="2" t="s">
        <v>201</v>
      </c>
      <c r="G3" s="2" t="s">
        <v>202</v>
      </c>
      <c r="H3" s="39" t="s">
        <v>630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409</v>
      </c>
      <c r="N3" s="19" t="s">
        <v>416</v>
      </c>
      <c r="O3" s="20" t="s">
        <v>375</v>
      </c>
      <c r="P3" s="40" t="s">
        <v>633</v>
      </c>
      <c r="Q3" s="6" t="s">
        <v>358</v>
      </c>
      <c r="R3" s="2" t="s">
        <v>203</v>
      </c>
      <c r="S3" s="2" t="s">
        <v>479</v>
      </c>
      <c r="T3" s="6" t="s">
        <v>337</v>
      </c>
      <c r="U3" s="6" t="s">
        <v>339</v>
      </c>
      <c r="V3" s="6" t="s">
        <v>363</v>
      </c>
      <c r="W3" s="6" t="s">
        <v>636</v>
      </c>
      <c r="X3" s="46" t="s">
        <v>716</v>
      </c>
      <c r="Y3" s="2" t="s">
        <v>204</v>
      </c>
      <c r="Z3" s="2" t="s">
        <v>205</v>
      </c>
      <c r="AA3" s="27" t="s">
        <v>447</v>
      </c>
      <c r="AB3" s="27" t="s">
        <v>450</v>
      </c>
    </row>
    <row r="4" spans="1:28" ht="36">
      <c r="A4">
        <v>53200100</v>
      </c>
      <c r="B4" s="23" t="s">
        <v>561</v>
      </c>
      <c r="C4" s="15" t="s">
        <v>562</v>
      </c>
      <c r="D4" s="26" t="s">
        <v>548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612</v>
      </c>
      <c r="U4" s="7" t="s">
        <v>467</v>
      </c>
      <c r="V4" s="15" t="s">
        <v>419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554</v>
      </c>
      <c r="C5" s="1" t="s">
        <v>555</v>
      </c>
      <c r="D5" s="26" t="s">
        <v>553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552</v>
      </c>
      <c r="U5" s="7" t="s">
        <v>475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563</v>
      </c>
      <c r="C6" s="1" t="s">
        <v>564</v>
      </c>
      <c r="D6" s="26" t="s">
        <v>537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613</v>
      </c>
      <c r="U6" s="33" t="s">
        <v>558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557</v>
      </c>
      <c r="C7" s="1" t="s">
        <v>556</v>
      </c>
      <c r="D7" s="26" t="s">
        <v>560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559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567</v>
      </c>
      <c r="C8" s="1" t="s">
        <v>569</v>
      </c>
      <c r="D8" s="26" t="s">
        <v>570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650</v>
      </c>
      <c r="U8" s="7" t="s">
        <v>486</v>
      </c>
      <c r="V8" s="1" t="s">
        <v>568</v>
      </c>
      <c r="W8" s="1" t="s">
        <v>568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571</v>
      </c>
      <c r="C9" s="1" t="s">
        <v>572</v>
      </c>
      <c r="D9" s="26" t="s">
        <v>573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600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89" priority="12" operator="notEqual">
      <formula>$E4</formula>
    </cfRule>
  </conditionalFormatting>
  <conditionalFormatting sqref="J4:P7">
    <cfRule type="cellIs" dxfId="88" priority="11" operator="equal">
      <formula>0</formula>
    </cfRule>
  </conditionalFormatting>
  <conditionalFormatting sqref="J9:P9">
    <cfRule type="cellIs" dxfId="87" priority="9" operator="equal">
      <formula>0</formula>
    </cfRule>
  </conditionalFormatting>
  <conditionalFormatting sqref="J8:P8">
    <cfRule type="cellIs" dxfId="86" priority="10" operator="equal">
      <formula>0</formula>
    </cfRule>
  </conditionalFormatting>
  <conditionalFormatting sqref="H5:H9">
    <cfRule type="cellIs" dxfId="85" priority="5" operator="equal">
      <formula>1</formula>
    </cfRule>
    <cfRule type="cellIs" dxfId="84" priority="6" operator="equal">
      <formula>2</formula>
    </cfRule>
    <cfRule type="cellIs" dxfId="83" priority="7" operator="equal">
      <formula>3</formula>
    </cfRule>
    <cfRule type="cellIs" dxfId="82" priority="8" operator="greaterThanOrEqual">
      <formula>4</formula>
    </cfRule>
  </conditionalFormatting>
  <conditionalFormatting sqref="H4">
    <cfRule type="cellIs" dxfId="81" priority="1" operator="equal">
      <formula>1</formula>
    </cfRule>
    <cfRule type="cellIs" dxfId="80" priority="2" operator="equal">
      <formula>2</formula>
    </cfRule>
    <cfRule type="cellIs" dxfId="79" priority="3" operator="equal">
      <formula>3</formula>
    </cfRule>
    <cfRule type="cellIs" dxfId="7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5" sqref="K5"/>
    </sheetView>
  </sheetViews>
  <sheetFormatPr defaultRowHeight="13.5"/>
  <sheetData>
    <row r="1" spans="1:11">
      <c r="A1" t="s">
        <v>480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481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482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483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484</v>
      </c>
    </row>
    <row r="10" spans="1:11">
      <c r="A10" t="s">
        <v>491</v>
      </c>
      <c r="B10" t="s">
        <v>492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539</v>
      </c>
    </row>
    <row r="2" spans="1:2">
      <c r="A2" t="s">
        <v>538</v>
      </c>
      <c r="B2">
        <f>COUNTIF(标准!D:D,"*单伤*")</f>
        <v>13</v>
      </c>
    </row>
    <row r="3" spans="1:2">
      <c r="A3" t="s">
        <v>540</v>
      </c>
      <c r="B3">
        <f>COUNTIF(标准!D:D,"*群伤*")</f>
        <v>24</v>
      </c>
    </row>
    <row r="4" spans="1:2">
      <c r="A4" t="s">
        <v>541</v>
      </c>
      <c r="B4">
        <f>COUNTIF(标准!D:D,"*单治*")</f>
        <v>4</v>
      </c>
    </row>
    <row r="5" spans="1:2">
      <c r="A5" t="s">
        <v>549</v>
      </c>
      <c r="B5">
        <f>COUNTIF(标准!D:D,"*群治*")</f>
        <v>3</v>
      </c>
    </row>
    <row r="6" spans="1:2">
      <c r="A6" t="s">
        <v>542</v>
      </c>
      <c r="B6">
        <f>COUNTIF(标准!D:D,"*正状*")</f>
        <v>12</v>
      </c>
    </row>
    <row r="7" spans="1:2">
      <c r="A7" t="s">
        <v>543</v>
      </c>
      <c r="B7">
        <f>COUNTIF(标准!D:D,"*负状*")</f>
        <v>22</v>
      </c>
    </row>
    <row r="8" spans="1:2">
      <c r="A8" t="s">
        <v>545</v>
      </c>
      <c r="B8">
        <f>COUNTIF(标准!D:D,"*手牌*")</f>
        <v>7</v>
      </c>
    </row>
    <row r="9" spans="1:2">
      <c r="A9" t="s">
        <v>544</v>
      </c>
      <c r="B9">
        <f>COUNTIF(标准!D:D,"*过牌*")</f>
        <v>2</v>
      </c>
    </row>
    <row r="10" spans="1:2">
      <c r="A10" t="s">
        <v>577</v>
      </c>
      <c r="B10">
        <f>COUNTIF(标准!D:D,"*陷阱*")</f>
        <v>6</v>
      </c>
    </row>
    <row r="11" spans="1:2">
      <c r="A11" t="s">
        <v>546</v>
      </c>
      <c r="B11">
        <f>COUNTIF(标准!D:D,"*地形*")</f>
        <v>14</v>
      </c>
    </row>
    <row r="12" spans="1:2">
      <c r="A12" t="s">
        <v>547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2016-08-14T05:38:22Z</dcterms:modified>
</cp:coreProperties>
</file>