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<sst xmlns="http://schemas.openxmlformats.org/spreadsheetml/2006/main" count="1156" uniqueCount="798">
  <si>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</si>
  <si>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</si>
  <si>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</si>
  <si>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</si>
  <si>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</si>
  <si>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</si>
  <si>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</si>
  <si>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</si>
  <si>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</si>
  <si>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</si>
  <si>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</si>
  <si>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</si>
  <si>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</si>
  <si>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</si>
  <si>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</si>
  <si>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</si>
  <si>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</si>
  <si>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</si>
  <si>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</si>
  <si>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</si>
  <si>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</si>
  <si>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</si>
  <si>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</si>
  <si>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</si>
  <si>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</si>
  <si>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</si>
  <si>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</si>
  <si>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</si>
  <si>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</si>
  <si>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</si>
  <si>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</si>
  <si>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</si>
  <si>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</si>
  <si>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</si>
  <si>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</si>
  <si>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</si>
  <si>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</si>
  <si>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</si>
  <si>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</si>
  <si>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</si>
  <si>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</si>
  <si>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</si>
  <si>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</si>
  <si>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</si>
  <si>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</si>
  <si>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</si>
  <si>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</si>
  <si>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</si>
  <si>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</si>
  <si>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</si>
  <si>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</si>
  <si>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</si>
  <si>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</si>
  <si>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</si>
  <si>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</si>
  <si>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</si>
  <si>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</si>
  <si>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</si>
  <si>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</si>
  <si>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</si>
  <si>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</si>
  <si>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</si>
  <si>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</si>
  <si>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</si>
  <si>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</si>
  <si>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</si>
  <si>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</si>
  <si>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</si>
  <si>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</si>
  <si>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</si>
  <si>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</si>
  <si>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</si>
  <si>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</si>
  <si>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</si>
  <si>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</si>
  <si>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</si>
  <si>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</si>
  <si>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</si>
  <si>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</si>
  <si>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</si>
  <si>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</si>
  <si>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</si>
  <si>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</si>
  <si>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</si>
  <si>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</si>
  <si>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</si>
  <si>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</si>
  <si>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</si>
  <si>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</si>
  <si>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</si>
  <si>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</si>
  <si>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</si>
  <si>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</si>
  <si>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</si>
  <si>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</si>
  <si>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</si>
  <si>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</si>
  <si>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</si>
  <si>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</si>
  <si>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</si>
  <si>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</si>
  <si>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</si>
  <si>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</si>
  <si>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</si>
  <si>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</si>
  <si>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</si>
  <si>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</si>
  <si>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</si>
  <si>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</si>
  <si>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</si>
  <si>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</si>
  <si>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</si>
  <si>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</si>
  <si>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</si>
  <si>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</si>
  <si>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</si>
  <si>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</si>
  <si>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</si>
  <si>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</si>
  <si>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</si>
  <si>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</si>
  <si>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</si>
  <si>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</si>
  <si>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</si>
  <si>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</si>
  <si>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</si>
  <si>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</si>
  <si>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</si>
  <si>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</si>
  <si>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</si>
  <si>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</si>
  <si>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</si>
  <si>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</si>
  <si>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</si>
  <si>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</si>
  <si>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</si>
  <si>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</si>
  <si>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</si>
  <si>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</si>
  <si>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</si>
  <si>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</si>
  <si>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</si>
  <si>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</si>
  <si>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</si>
  <si>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</si>
  <si>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</si>
  <si>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</si>
  <si>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</si>
  <si>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</si>
  <si>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</si>
  <si>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</si>
  <si>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</si>
  <si>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</si>
  <si>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</si>
  <si>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</si>
  <si>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</si>
  <si>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</si>
  <si>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</si>
  <si>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</si>
  <si>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</si>
  <si>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</si>
  <si>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</si>
  <si>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</si>
  <si>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</si>
  <si>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</si>
  <si>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</si>
  <si>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</si>
  <si>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</si>
  <si>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</si>
  <si>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</si>
  <si>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</si>
  <si>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</si>
  <si>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</si>
  <si>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</si>
  <si>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</si>
  <si>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</si>
  <si>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</si>
  <si>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</si>
  <si>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</si>
  <si>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</si>
  <si>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</si>
  <si>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</si>
  <si>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</si>
  <si>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</si>
  <si>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</si>
  <si>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</si>
  <si>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</si>
  <si>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</si>
  <si>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</si>
  <si>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</si>
  <si>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</si>
  <si>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</si>
  <si>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</si>
  <si>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</si>
  <si>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</si>
  <si>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</si>
  <si>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</si>
  <si>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</si>
  <si>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</si>
  <si>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</si>
  <si>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</si>
  <si>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</si>
  <si>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</si>
  <si>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</si>
  <si>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</si>
  <si>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</si>
  <si>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</si>
  <si>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</si>
  <si>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</si>
  <si>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</si>
  <si>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</si>
  <si>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</si>
  <si>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</si>
  <si>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</si>
  <si>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</si>
  <si>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</si>
  <si>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</si>
  <si>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</si>
  <si>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</si>
  <si>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</si>
  <si>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</si>
  <si>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</si>
  <si>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</si>
  <si>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</si>
  <si>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</si>
  <si>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</si>
  <si>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</si>
  <si>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</si>
  <si>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</si>
  <si>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</si>
  <si>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</si>
  <si>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</si>
  <si>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</si>
  <si>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</si>
  <si>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</si>
  <si>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</si>
  <si>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</si>
  <si>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</si>
  <si>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</si>
  <si>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</si>
  <si>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</si>
  <si>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</si>
  <si>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</si>
  <si>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</si>
  <si>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</si>
  <si>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</si>
  <si>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</si>
  <si>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</si>
  <si>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</si>
  <si>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</si>
  <si>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</si>
  <si>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</si>
  <si>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</si>
  <si>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</si>
  <si>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</si>
  <si>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</si>
  <si>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</si>
  <si>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</si>
  <si>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</si>
  <si>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</si>
  <si>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</si>
  <si>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</si>
  <si>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</si>
  <si>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</si>
  <si>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</si>
  <si>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</si>
  <si>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</si>
  <si>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</si>
  <si>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</si>
  <si>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</si>
  <si>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</si>
  <si>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</si>
  <si>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</si>
  <si>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</si>
  <si>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</si>
  <si>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</si>
  <si>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</si>
  <si>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</si>
  <si>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</si>
  <si>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</si>
  <si>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</si>
  <si>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</si>
  <si>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</si>
  <si>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</si>
  <si>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</si>
  <si>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</si>
  <si>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</si>
  <si>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</si>
  <si>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</si>
  <si>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</si>
  <si>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</si>
  <si>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</si>
  <si>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</si>
  <si>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</si>
  <si>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</si>
  <si>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</si>
  <si>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</si>
  <si>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</si>
  <si>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</si>
  <si>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</si>
  <si>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</si>
  <si>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</si>
  <si>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</si>
  <si>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</si>
  <si>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</si>
  <si>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</si>
  <si>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</si>
  <si>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</si>
  <si>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</si>
  <si>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</si>
  <si>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</si>
  <si>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</si>
  <si>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</si>
  <si>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</si>
  <si>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</si>
  <si>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</si>
  <si>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</si>
  <si>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</si>
  <si>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</si>
  <si>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</si>
  <si>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</si>
  <si>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</si>
  <si>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</si>
  <si>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</si>
  <si>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</si>
  <si>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</si>
  <si>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</si>
  <si>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</si>
  <si>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</si>
  <si>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</si>
  <si>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</si>
  <si>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</si>
  <si>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</si>
  <si>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</si>
  <si>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</si>
  <si>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</si>
  <si>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</si>
  <si>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</si>
  <si>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</si>
  <si>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</si>
  <si>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</si>
  <si>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</si>
  <si>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</si>
  <si>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</si>
  <si>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</si>
  <si>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</si>
  <si>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</si>
  <si>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</si>
  <si>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</si>
  <si>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</si>
  <si>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</si>
  <si>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</si>
  <si>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</si>
  <si>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</si>
  <si>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</si>
  <si>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</si>
  <si>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</si>
  <si>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</si>
  <si>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</si>
  <si>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</si>
  <si>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</si>
  <si>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</si>
  <si>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</si>
  <si>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</si>
  <si>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</si>
  <si>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</si>
  <si>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</si>
  <si>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</si>
  <si>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</si>
  <si>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</si>
  <si>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</si>
  <si>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</si>
  <si>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</si>
  <si>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</si>
  <si>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</si>
  <si>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</si>
  <si>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</si>
  <si>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</si>
  <si>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</si>
  <si>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</si>
  <si>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</si>
  <si>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</si>
  <si>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</si>
  <si>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</si>
  <si>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</si>
  <si>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</si>
  <si>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</si>
  <si>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</si>
  <si>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</si>
  <si>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</si>
  <si>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</si>
  <si>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</si>
  <si>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</si>
  <si>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</si>
  <si>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</si>
  <si>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</si>
  <si>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</si>
  <si>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</si>
  <si>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</si>
  <si>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</si>
  <si>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</si>
  <si>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</si>
  <si>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</si>
  <si>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</si>
  <si>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</si>
  <si>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</si>
  <si>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</si>
  <si>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</si>
  <si>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</si>
  <si>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</si>
  <si>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</si>
  <si>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</si>
  <si>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</si>
  <si>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</si>
  <si>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</si>
  <si>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</si>
  <si>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</si>
  <si>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</si>
  <si>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</si>
  <si>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</si>
  <si>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</si>
  <si>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</si>
  <si>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</si>
  <si>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</si>
  <si>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</si>
  <si>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</si>
  <si>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</si>
  <si>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</si>
  <si>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</si>
  <si>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</si>
  <si>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</si>
  <si>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</si>
  <si>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</si>
  <si>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</si>
  <si>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</si>
  <si>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</si>
  <si>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</si>
  <si>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</si>
  <si>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</si>
  <si>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</si>
  <si>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</si>
  <si>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</si>
  <si>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</si>
  <si>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</si>
  <si>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</si>
  <si>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</si>
  <si>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</si>
  <si>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</si>
  <si>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</si>
  <si>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</si>
  <si>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</si>
  <si>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</si>
  <si>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</si>
  <si>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</si>
  <si>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</si>
  <si>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</si>
  <si>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</si>
  <si>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</si>
  <si>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</si>
  <si>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</si>
  <si>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</si>
  <si>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</si>
  <si>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</si>
  <si>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</si>
  <si>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</si>
  <si>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</si>
  <si>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</si>
  <si>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</si>
  <si>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</si>
  <si>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</si>
  <si>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</si>
  <si>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</si>
  <si>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</si>
  <si>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</si>
  <si>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</si>
  <si>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</si>
  <si>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</si>
  <si>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</si>
  <si>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</si>
  <si>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</si>
  <si>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</si>
  <si>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</si>
  <si>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</si>
  <si>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</si>
  <si>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</si>
  <si>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</si>
  <si>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</si>
  <si>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</si>
  <si>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</si>
  <si>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</si>
  <si>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</si>
  <si>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</si>
  <si>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</si>
  <si>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</si>
  <si>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</si>
  <si>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</si>
  <si>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</si>
  <si>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</si>
  <si>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</si>
  <si>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</si>
  <si>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</si>
  <si>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</si>
  <si>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</si>
  <si>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</si>
  <si>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</si>
  <si>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</si>
  <si>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</si>
  <si>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</si>
  <si>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</si>
  <si>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</si>
  <si>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</si>
  <si>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</si>
  <si>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</si>
  <si>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</si>
  <si>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</si>
  <si>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</si>
  <si>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</si>
  <si>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</si>
  <si>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</si>
  <si>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</si>
  <si>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</si>
  <si>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</si>
  <si>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</si>
  <si>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</si>
  <si>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</si>
  <si>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</si>
  <si>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</si>
  <si>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</si>
  <si>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</si>
  <si>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</si>
  <si>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</si>
  <si>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</si>
  <si>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</si>
  <si>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</si>
  <si>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</si>
  <si>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</si>
  <si>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</si>
  <si>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</si>
  <si>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</si>
  <si>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</si>
  <si>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</si>
  <si>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</si>
  <si>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</si>
  <si>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</si>
  <si>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</si>
  <si>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</si>
  <si>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</si>
  <si>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</si>
  <si>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</si>
  <si>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</si>
  <si>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</si>
  <si>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</si>
  <si>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</si>
  <si>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</si>
  <si>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</si>
  <si>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</si>
  <si>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</si>
  <si>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</si>
  <si>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</si>
  <si>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</si>
  <si>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</si>
  <si>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</si>
  <si>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</si>
  <si>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</si>
  <si>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</si>
  <si>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</si>
  <si>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</si>
  <si>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</si>
  <si>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</si>
  <si>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</si>
  <si>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</si>
  <si>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</si>
  <si>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</si>
  <si>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</si>
  <si>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</si>
  <si>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</si>
  <si>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</si>
  <si>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</si>
  <si>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</si>
  <si>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</si>
  <si>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</si>
  <si>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</si>
  <si>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</si>
  <si>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</si>
  <si>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</si>
  <si>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</si>
  <si>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</si>
  <si>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</si>
  <si>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</si>
  <si>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</si>
  <si>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</si>
  <si>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</si>
  <si>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</si>
  <si>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</si>
  <si>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</si>
  <si>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</si>
  <si>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</si>
  <si>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</si>
  <si>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</si>
  <si>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</si>
  <si>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</si>
  <si>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</si>
  <si>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</si>
  <si>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</si>
  <si>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</si>
  <si>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</si>
  <si>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</si>
  <si>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</si>
  <si>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</si>
  <si>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</si>
  <si>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</si>
  <si>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</si>
  <si>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</si>
  <si>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</si>
  <si>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</si>
  <si>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</si>
  <si>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</si>
  <si>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</si>
  <si>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</si>
  <si>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</si>
  <si>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</si>
  <si>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</si>
  <si>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</si>
  <si>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</si>
  <si>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</si>
  <si>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</si>
  <si>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</si>
  <si>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</si>
  <si>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</si>
  <si>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负状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</si>
  <si>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</si>
  <si>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</si>
  <si>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</si>
  <si>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</si>
  <si>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</si>
  <si>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</si>
  <si>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</si>
  <si>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</si>
  <si>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</si>
  <si>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</si>
  <si>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</si>
  <si>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</si>
  <si>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</si>
  <si>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</si>
  <si>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</si>
  <si>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</si>
  <si>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</si>
  <si>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</si>
  <si>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</si>
  <si>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</si>
  <si>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</si>
  <si>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</si>
  <si>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</si>
  <si>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</si>
  <si>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</si>
  <si>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</si>
  <si>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</si>
  <si>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</si>
  <si>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</si>
  <si>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</si>
  <si>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</si>
  <si>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</si>
  <si>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</si>
  <si>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</si>
  <si>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</si>
  <si>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</si>
  <si>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</si>
  <si>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</si>
  <si>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</si>
  <si>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</si>
  <si>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</si>
  <si>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</si>
  <si>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</si>
  <si>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</si>
  <si>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</si>
  <si>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</si>
  <si>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</si>
  <si>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</si>
  <si>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</si>
  <si>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</si>
  <si>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</si>
  <si>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</si>
  <si>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</si>
  <si>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</si>
  <si>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</si>
  <si>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</si>
  <si>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</si>
  <si>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</si>
  <si>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</si>
  <si>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</si>
  <si>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</si>
  <si>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</si>
  <si>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</si>
  <si>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</si>
  <si>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</si>
  <si>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</si>
  <si>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</si>
  <si>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</si>
  <si>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</si>
  <si>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</si>
  <si>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</si>
  <si>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</si>
  <si>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</si>
  <si>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</si>
  <si>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</si>
  <si>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</si>
  <si>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</si>
  <si>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</si>
  <si>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群伤</t>
    <phoneticPr fontId="18" type="noConversion"/>
  </si>
  <si>
    <t>单伤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</si>
  <si>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</si>
  <si>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</si>
  <si>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</si>
  <si>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</si>
  <si>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</si>
  <si>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</si>
  <si>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</si>
  <si>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</si>
  <si>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</si>
  <si>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</si>
  <si>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</si>
  <si>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</si>
  <si>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</si>
  <si>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</si>
  <si>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</si>
  <si>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</si>
  <si>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</si>
  <si>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</si>
  <si>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</si>
  <si>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</si>
  <si>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</si>
  <si>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</si>
  <si>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</si>
  <si>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</si>
  <si>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</si>
  <si>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</si>
  <si>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</si>
  <si>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</si>
  <si>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</si>
  <si>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</si>
  <si>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</si>
  <si>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</si>
  <si>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</si>
  <si>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</si>
  <si>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</si>
  <si>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</si>
  <si>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</si>
  <si>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</si>
  <si>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</si>
  <si>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</si>
  <si>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</si>
  <si>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</si>
  <si>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</si>
  <si>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</si>
  <si>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</si>
  <si>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</si>
  <si>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</si>
  <si>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</si>
  <si>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</si>
  <si>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</si>
  <si>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群伤</t>
    <phoneticPr fontId="18" type="noConversion"/>
  </si>
  <si>
    <t>群伤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</si>
  <si>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</si>
  <si>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</si>
  <si>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</si>
  <si>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</si>
  <si>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</si>
  <si>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属性，手牌</t>
    <phoneticPr fontId="18" type="noConversion"/>
  </si>
  <si>
    <t>回复召唤师{3:0.0}点LP，并抽两张牌</t>
    <phoneticPr fontId="18" type="noConversion"/>
  </si>
  <si>
    <t>p.AddLp(s.Help);p.GetNextNCard(2);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</si>
  <si>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</si>
  <si>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</si>
  <si>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</si>
  <si>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</si>
  <si>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</si>
  <si>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</si>
  <si>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</si>
  <si>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</si>
  <si>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</si>
  <si>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foreach(IMonster im in m.GetRangeMonster(p.IsLeft,s.Target,s.Shape,s.Range,mouse))im.OnMagicDamage(s.Damage*MathTool.GetRandom(75,125)/100,s.Attr);</t>
    <phoneticPr fontId="18" type="noConversion"/>
  </si>
  <si>
    <t>t.OnMagicDamage(s.Damage*MathTool.GetRandom(85,115)/100,s.Attr);</t>
    <phoneticPr fontId="18" type="noConversion"/>
  </si>
  <si>
    <t>foreach(IMonster im in m.GetRangeMonster(p.IsLeft,s.Target,s.Shape,s.Range,mouse))im.OnMagicDamage(s.Damage*MathTool.GetRandom(70,130)/100,s.Attr);</t>
    <phoneticPr fontId="18" type="noConversion"/>
  </si>
  <si>
    <t>m.ReviveUnit(p,mouse,s.Cure);</t>
    <phoneticPr fontId="18" type="noConversion"/>
  </si>
  <si>
    <t>UES</t>
    <phoneticPr fontId="18" type="noConversion"/>
  </si>
  <si>
    <t>t.OnMagicDamage(s.Damage,s.Attr);t.Silent();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</si>
  <si>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</si>
  <si>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</si>
  <si>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</si>
  <si>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状态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</si>
  <si>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</si>
  <si>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</si>
  <si>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p.CopyRandomNCard(2,s.Id);if(MathTool.GetRandom(100)&lt;s.Rate) p.AddMp(4);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</si>
  <si>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</si>
  <si>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随机拷贝手上2张卡片，并有{4:0.0}%几率不消耗MP</t>
    <phoneticPr fontId="18" type="noConversion"/>
  </si>
  <si>
    <t>沉默范围内的目标，并有{4:0.0}%几率不消耗MP</t>
    <phoneticPr fontId="18" type="noConversion"/>
  </si>
  <si>
    <t>question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</si>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</sst>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142496"/>
        <c:axId val="282143056"/>
      </c:barChart>
      <c:catAx>
        <c:axId val="2821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3056"/>
        <c:crosses val="autoZero"/>
        <c:auto val="1"/>
        <c:lblAlgn val="ctr"/>
        <c:lblOffset val="100"/>
        <c:noMultiLvlLbl val="0"/>
      </c:catAx>
      <c:valAx>
        <c:axId val="28214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214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4" totalsRowShown="0" headerRowDxfId="146" dataDxfId="145" tableBorderDxfId="144">
  <autoFilter ref="A3:AB114"/>
  <sortState ref="A4:AB113">
    <sortCondition ref="A3:A113"/>
  </sortState>
  <tableColumns count="28">
    <tableColumn id="1" name="Id" dataDxfId="143"/>
    <tableColumn id="2" name="Name" dataDxfId="142"/>
    <tableColumn id="20" name="Ename" dataDxfId="141"/>
    <tableColumn id="21" name="Remark" dataDxfId="140"/>
    <tableColumn id="3" name="Star" dataDxfId="139"/>
    <tableColumn id="4" name="Type" dataDxfId="138"/>
    <tableColumn id="5" name="Attr" dataDxfId="137"/>
    <tableColumn id="8" name="Quality" dataDxfId="136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5"/>
    <tableColumn id="9" name="Damage" dataDxfId="134"/>
    <tableColumn id="10" name="Cure" dataDxfId="133"/>
    <tableColumn id="11" name="Time" dataDxfId="132"/>
    <tableColumn id="13" name="Help" dataDxfId="131"/>
    <tableColumn id="16" name="Rate" dataDxfId="130"/>
    <tableColumn id="12" name="Modify" dataDxfId="129"/>
    <tableColumn id="27" name="Sum" dataDxfId="128">
      <calculatedColumnFormula>S4-100+O4</calculatedColumnFormula>
    </tableColumn>
    <tableColumn id="6" name="Range" dataDxfId="127"/>
    <tableColumn id="15" name="Target" dataDxfId="126"/>
    <tableColumn id="25" name="Mark" dataDxfId="125"/>
    <tableColumn id="22" name="Effect" dataDxfId="124"/>
    <tableColumn id="24" name="GetDescript" dataDxfId="123"/>
    <tableColumn id="17" name="UnitEffect" dataDxfId="122"/>
    <tableColumn id="28" name="AreaEffect" dataDxfId="121"/>
    <tableColumn id="26" name="JobId" dataDxfId="120"/>
    <tableColumn id="18" name="Res" dataDxfId="119"/>
    <tableColumn id="19" name="Icon" dataDxfId="118"/>
    <tableColumn id="14" name="IsSpecial" dataDxfId="117"/>
    <tableColumn id="23" name="IsNew" dataDxfId="1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15" dataDxfId="114" tableBorderDxfId="113">
  <autoFilter ref="A3:AB11"/>
  <sortState ref="A4:X138">
    <sortCondition ref="A3:A138"/>
  </sortState>
  <tableColumns count="28">
    <tableColumn id="1" name="Id" dataDxfId="112"/>
    <tableColumn id="2" name="Name" dataDxfId="111"/>
    <tableColumn id="20" name="Ename" dataDxfId="110"/>
    <tableColumn id="21" name="Remark" dataDxfId="109"/>
    <tableColumn id="3" name="Star" dataDxfId="108"/>
    <tableColumn id="4" name="Type" dataDxfId="107"/>
    <tableColumn id="5" name="Attr" dataDxfId="106"/>
    <tableColumn id="8" name="Quality" dataDxfId="10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4"/>
    <tableColumn id="9" name="Damage" dataDxfId="103"/>
    <tableColumn id="10" name="Cure" dataDxfId="102"/>
    <tableColumn id="11" name="Time" dataDxfId="101"/>
    <tableColumn id="13" name="Help" dataDxfId="100"/>
    <tableColumn id="16" name="Rate" dataDxfId="99"/>
    <tableColumn id="12" name="Modify" dataDxfId="98"/>
    <tableColumn id="27" name="Sum" dataDxfId="97">
      <calculatedColumnFormula>S4-100+O4</calculatedColumnFormula>
    </tableColumn>
    <tableColumn id="6" name="Range" dataDxfId="96"/>
    <tableColumn id="15" name="Target" dataDxfId="95"/>
    <tableColumn id="25" name="Mark" dataDxfId="94"/>
    <tableColumn id="22" name="Effect" dataDxfId="93"/>
    <tableColumn id="24" name="GetDescript" dataDxfId="92"/>
    <tableColumn id="17" name="UnitEffect" dataDxfId="91"/>
    <tableColumn id="28" name="AreaEffect" dataDxfId="90"/>
    <tableColumn id="26" name="JobId" dataDxfId="89"/>
    <tableColumn id="18" name="Res" dataDxfId="88"/>
    <tableColumn id="19" name="Icon" dataDxfId="87"/>
    <tableColumn id="14" name="IsSpecial" dataDxfId="86"/>
    <tableColumn id="23" name="IsNew" dataDxfId="8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4" tableBorderDxfId="83">
  <autoFilter ref="A3:AB9"/>
  <sortState ref="A4:X138">
    <sortCondition ref="A3:A138"/>
  </sortState>
  <tableColumns count="28">
    <tableColumn id="1" name="Id" dataDxfId="82"/>
    <tableColumn id="2" name="Name" dataDxfId="81"/>
    <tableColumn id="20" name="Ename" dataDxfId="80"/>
    <tableColumn id="21" name="Remark" dataDxfId="79"/>
    <tableColumn id="3" name="Star" dataDxfId="78"/>
    <tableColumn id="4" name="Type" dataDxfId="77"/>
    <tableColumn id="5" name="Attr" dataDxfId="76"/>
    <tableColumn id="8" name="Quality" dataDxfId="75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4"/>
    <tableColumn id="9" name="Damage" dataDxfId="73"/>
    <tableColumn id="10" name="Cure" dataDxfId="72"/>
    <tableColumn id="11" name="Time" dataDxfId="71"/>
    <tableColumn id="13" name="Help" dataDxfId="70"/>
    <tableColumn id="16" name="Rate" dataDxfId="69"/>
    <tableColumn id="12" name="Modify" dataDxfId="68"/>
    <tableColumn id="27" name="Sum" dataDxfId="67">
      <calculatedColumnFormula>S4-100+O4</calculatedColumnFormula>
    </tableColumn>
    <tableColumn id="6" name="Range" dataDxfId="66"/>
    <tableColumn id="15" name="Target" dataDxfId="65"/>
    <tableColumn id="25" name="Mark" dataDxfId="64"/>
    <tableColumn id="22" name="Effect" dataDxfId="63"/>
    <tableColumn id="24" name="GetDescript" dataDxfId="62"/>
    <tableColumn id="17" name="UnitEffect" dataDxfId="61"/>
    <tableColumn id="28" name="AreaEffect" dataDxfId="60"/>
    <tableColumn id="26" name="JobId" dataDxfId="59"/>
    <tableColumn id="18" name="Res" dataDxfId="58"/>
    <tableColumn id="19" name="Icon" dataDxfId="57"/>
    <tableColumn id="14" name="IsSpecial" dataDxfId="56"/>
    <tableColumn id="23" name="IsNew" dataDxfId="5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4"/>
  <sheetViews>
    <sheetView tabSelected="1" workbookViewId="0">
      <pane xSplit="2" ySplit="3" topLeftCell="C69" activePane="bottomRight" state="frozen"/>
      <selection pane="topRight" activeCell="C1" sqref="C1"/>
      <selection pane="bottomLeft" activeCell="A4" sqref="A4"/>
      <selection pane="bottomRight" activeCell="U72" sqref="U72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326</v>
      </c>
      <c r="K2" s="18" t="s">
        <v>329</v>
      </c>
      <c r="L2" s="18" t="s">
        <v>350</v>
      </c>
      <c r="M2" s="18" t="s">
        <v>350</v>
      </c>
      <c r="N2" s="18" t="s">
        <v>352</v>
      </c>
      <c r="O2" s="18" t="s">
        <v>334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453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365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491</v>
      </c>
      <c r="S3" s="2" t="s">
        <v>392</v>
      </c>
      <c r="T3" s="6" t="s">
        <v>490</v>
      </c>
      <c r="U3" s="6" t="s">
        <v>705</v>
      </c>
      <c r="V3" s="6" t="s">
        <v>500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48">
      <c r="A4">
        <v>53000001</v>
      </c>
      <c r="B4" s="8" t="s">
        <v>0</v>
      </c>
      <c r="C4" s="1" t="s">
        <v>213</v>
      </c>
      <c r="D4" s="25" t="s">
        <v>692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736</v>
      </c>
      <c r="U4" s="7" t="s">
        <v>738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214</v>
      </c>
      <c r="D5" s="25" t="s">
        <v>693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410</v>
      </c>
      <c r="U5" s="7" t="s">
        <v>606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215</v>
      </c>
      <c r="D6" s="25" t="s">
        <v>556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520</v>
      </c>
      <c r="U6" s="7" t="s">
        <v>388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216</v>
      </c>
      <c r="D7" s="25" t="s">
        <v>530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521</v>
      </c>
      <c r="U7" s="7" t="s">
        <v>389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198</v>
      </c>
      <c r="C8" s="1" t="s">
        <v>217</v>
      </c>
      <c r="D8" s="25" t="s">
        <v>503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502</v>
      </c>
      <c r="S8">
        <v>100</v>
      </c>
      <c r="T8" s="11" t="s">
        <v>504</v>
      </c>
      <c r="U8" s="7" t="s">
        <v>348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296</v>
      </c>
      <c r="D9" s="25" t="s">
        <v>557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532</v>
      </c>
      <c r="U9" s="7" t="s">
        <v>508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297</v>
      </c>
      <c r="D10" s="25" t="s">
        <v>557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514</v>
      </c>
      <c r="U10" s="7" t="s">
        <v>507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298</v>
      </c>
      <c r="D11" s="25" t="s">
        <v>557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515</v>
      </c>
      <c r="U11" s="7" t="s">
        <v>509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299</v>
      </c>
      <c r="D12" s="25" t="s">
        <v>557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516</v>
      </c>
      <c r="U12" s="7" t="s">
        <v>510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218</v>
      </c>
      <c r="D13" s="25" t="s">
        <v>557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517</v>
      </c>
      <c r="U13" s="7" t="s">
        <v>511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212</v>
      </c>
      <c r="D14" s="25" t="s">
        <v>557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518</v>
      </c>
      <c r="U14" s="7" t="s">
        <v>512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219</v>
      </c>
      <c r="D15" s="25" t="s">
        <v>557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519</v>
      </c>
      <c r="U15" s="7" t="s">
        <v>513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376</v>
      </c>
      <c r="C16" s="15" t="s">
        <v>377</v>
      </c>
      <c r="D16" s="25" t="s">
        <v>554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378</v>
      </c>
      <c r="S16">
        <v>100</v>
      </c>
      <c r="T16" s="11" t="s">
        <v>665</v>
      </c>
      <c r="U16" s="7" t="s">
        <v>553</v>
      </c>
      <c r="V16" s="1" t="s">
        <v>105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496</v>
      </c>
      <c r="C17" s="1" t="s">
        <v>498</v>
      </c>
      <c r="D17" s="25" t="s">
        <v>497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499</v>
      </c>
      <c r="S17">
        <v>100</v>
      </c>
      <c r="T17" s="11" t="s">
        <v>584</v>
      </c>
      <c r="U17" s="7" t="s">
        <v>533</v>
      </c>
      <c r="V17" s="1" t="s">
        <v>501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220</v>
      </c>
      <c r="D18" s="25" t="s">
        <v>534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560</v>
      </c>
      <c r="U18" s="7" t="s">
        <v>336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221</v>
      </c>
      <c r="D19" s="25" t="s">
        <v>535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551</v>
      </c>
      <c r="U19" s="7" t="s">
        <v>337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222</v>
      </c>
      <c r="D20" s="25" t="s">
        <v>505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506</v>
      </c>
      <c r="U20" s="7" t="s">
        <v>552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223</v>
      </c>
      <c r="D21" s="25" t="s">
        <v>530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716</v>
      </c>
      <c r="U21" s="7" t="s">
        <v>713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224</v>
      </c>
      <c r="D22" s="25" t="s">
        <v>536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771</v>
      </c>
      <c r="S22">
        <v>100</v>
      </c>
      <c r="T22" s="11" t="s">
        <v>588</v>
      </c>
      <c r="U22" s="7" t="s">
        <v>590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225</v>
      </c>
      <c r="D23" s="25" t="s">
        <v>587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772</v>
      </c>
      <c r="S23">
        <v>100</v>
      </c>
      <c r="T23" s="11" t="s">
        <v>589</v>
      </c>
      <c r="U23" s="7" t="s">
        <v>585</v>
      </c>
      <c r="V23" s="1" t="s">
        <v>586</v>
      </c>
      <c r="W23" s="1" t="s">
        <v>586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226</v>
      </c>
      <c r="D24" s="25" t="s">
        <v>593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773</v>
      </c>
      <c r="S24">
        <v>100</v>
      </c>
      <c r="T24" s="11" t="s">
        <v>591</v>
      </c>
      <c r="U24" s="7" t="s">
        <v>592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227</v>
      </c>
      <c r="D25" s="25" t="s">
        <v>623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622</v>
      </c>
      <c r="U25" s="7" t="s">
        <v>399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228</v>
      </c>
      <c r="D26" s="25" t="s">
        <v>539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404</v>
      </c>
      <c r="U26" s="21" t="s">
        <v>402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229</v>
      </c>
      <c r="D27" s="25" t="s">
        <v>538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405</v>
      </c>
      <c r="U27" s="7" t="s">
        <v>403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230</v>
      </c>
      <c r="D28" s="25" t="s">
        <v>530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537</v>
      </c>
      <c r="U28" s="7" t="s">
        <v>562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231</v>
      </c>
      <c r="D29" s="25" t="s">
        <v>594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782</v>
      </c>
      <c r="U29" s="7" t="s">
        <v>558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232</v>
      </c>
      <c r="D30" s="25" t="s">
        <v>571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567</v>
      </c>
      <c r="U30" s="7" t="s">
        <v>569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233</v>
      </c>
      <c r="D31" s="25" t="s">
        <v>572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568</v>
      </c>
      <c r="U31" s="7" t="s">
        <v>570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234</v>
      </c>
      <c r="D32" s="25" t="s">
        <v>555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520</v>
      </c>
      <c r="U32" s="21" t="s">
        <v>345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462</v>
      </c>
      <c r="C33" s="1" t="s">
        <v>463</v>
      </c>
      <c r="D33" s="25" t="s">
        <v>541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471</v>
      </c>
      <c r="U33" s="1" t="s">
        <v>540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464</v>
      </c>
      <c r="C34" s="1" t="s">
        <v>465</v>
      </c>
      <c r="D34" s="25" t="s">
        <v>541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472</v>
      </c>
      <c r="U34" s="1" t="s">
        <v>466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96">
      <c r="A35">
        <v>53000032</v>
      </c>
      <c r="B35" s="8" t="s">
        <v>177</v>
      </c>
      <c r="C35" s="1" t="s">
        <v>300</v>
      </c>
      <c r="D35" s="25" t="s">
        <v>600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314</v>
      </c>
      <c r="S35">
        <v>100</v>
      </c>
      <c r="T35" s="11" t="s">
        <v>526</v>
      </c>
      <c r="U35" s="7" t="s">
        <v>431</v>
      </c>
      <c r="V35" s="1" t="s">
        <v>470</v>
      </c>
      <c r="W35" s="1" t="s">
        <v>470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60">
      <c r="A36">
        <v>53000033</v>
      </c>
      <c r="B36" s="9" t="s">
        <v>313</v>
      </c>
      <c r="C36" s="1" t="s">
        <v>301</v>
      </c>
      <c r="D36" s="25" t="s">
        <v>671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118</v>
      </c>
      <c r="S36">
        <v>150</v>
      </c>
      <c r="T36" s="11" t="s">
        <v>550</v>
      </c>
      <c r="U36" s="7" t="s">
        <v>355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60">
      <c r="A37">
        <v>53000034</v>
      </c>
      <c r="B37" s="8" t="s">
        <v>169</v>
      </c>
      <c r="C37" s="1" t="s">
        <v>295</v>
      </c>
      <c r="D37" s="25" t="s">
        <v>583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361</v>
      </c>
      <c r="U37" s="7" t="s">
        <v>362</v>
      </c>
      <c r="V37" s="1" t="s">
        <v>170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235</v>
      </c>
      <c r="D38" s="25" t="s">
        <v>760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757</v>
      </c>
      <c r="S38">
        <v>100</v>
      </c>
      <c r="T38" s="11" t="s">
        <v>759</v>
      </c>
      <c r="U38" s="7" t="s">
        <v>758</v>
      </c>
      <c r="V38" s="1" t="s">
        <v>49</v>
      </c>
      <c r="W38" s="1" t="s">
        <v>49</v>
      </c>
      <c r="X38" s="1">
        <v>11000007</v>
      </c>
      <c r="Y38" s="1">
        <v>4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236</v>
      </c>
      <c r="D39" s="25" t="s">
        <v>755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756</v>
      </c>
      <c r="S39">
        <v>100</v>
      </c>
      <c r="T39" s="11" t="s">
        <v>753</v>
      </c>
      <c r="U39" s="1" t="s">
        <v>754</v>
      </c>
      <c r="V39" s="1" t="s">
        <v>51</v>
      </c>
      <c r="W39" s="1"/>
      <c r="X39" s="1">
        <v>11000003</v>
      </c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237</v>
      </c>
      <c r="D40" s="25" t="s">
        <v>565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561</v>
      </c>
      <c r="U40" s="7" t="s">
        <v>563</v>
      </c>
      <c r="V40" s="1" t="s">
        <v>53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238</v>
      </c>
      <c r="D41" s="25" t="s">
        <v>566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718</v>
      </c>
      <c r="U41" s="7" t="s">
        <v>564</v>
      </c>
      <c r="V41" s="1" t="s">
        <v>55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457</v>
      </c>
      <c r="C42" s="1" t="s">
        <v>458</v>
      </c>
      <c r="D42" s="25" t="s">
        <v>544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559</v>
      </c>
      <c r="U42" s="1" t="s">
        <v>459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454</v>
      </c>
      <c r="C43" s="1" t="s">
        <v>239</v>
      </c>
      <c r="D43" s="25" t="s">
        <v>544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473</v>
      </c>
      <c r="U43" s="1" t="s">
        <v>460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56</v>
      </c>
      <c r="C44" s="1" t="s">
        <v>240</v>
      </c>
      <c r="D44" s="25" t="s">
        <v>651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359</v>
      </c>
      <c r="U44" s="7" t="s">
        <v>652</v>
      </c>
      <c r="V44" s="1" t="s">
        <v>57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84">
      <c r="A45">
        <v>53000042</v>
      </c>
      <c r="B45" s="8" t="s">
        <v>58</v>
      </c>
      <c r="C45" s="1" t="s">
        <v>241</v>
      </c>
      <c r="D45" s="25" t="s">
        <v>708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309</v>
      </c>
      <c r="S45">
        <v>110</v>
      </c>
      <c r="T45" s="11" t="s">
        <v>781</v>
      </c>
      <c r="U45" s="7" t="s">
        <v>706</v>
      </c>
      <c r="V45" s="1" t="s">
        <v>59</v>
      </c>
      <c r="W45" s="1" t="s">
        <v>59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242</v>
      </c>
      <c r="D46" s="25" t="s">
        <v>608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411</v>
      </c>
      <c r="U46" s="1" t="s">
        <v>607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455</v>
      </c>
      <c r="C47" s="1" t="s">
        <v>243</v>
      </c>
      <c r="D47" s="25" t="s">
        <v>543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474</v>
      </c>
      <c r="U47" s="1" t="s">
        <v>542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244</v>
      </c>
      <c r="D48" s="25" t="s">
        <v>573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774</v>
      </c>
      <c r="S48">
        <v>100</v>
      </c>
      <c r="T48" s="11" t="s">
        <v>707</v>
      </c>
      <c r="U48" s="1" t="s">
        <v>775</v>
      </c>
      <c r="V48" s="1" t="s">
        <v>324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245</v>
      </c>
      <c r="D49" s="25" t="s">
        <v>696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699</v>
      </c>
      <c r="U49" s="7" t="s">
        <v>700</v>
      </c>
      <c r="V49" s="1" t="s">
        <v>63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246</v>
      </c>
      <c r="D50" s="25" t="s">
        <v>761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309</v>
      </c>
      <c r="S50">
        <v>100</v>
      </c>
      <c r="T50" s="11" t="s">
        <v>522</v>
      </c>
      <c r="U50" s="7" t="s">
        <v>762</v>
      </c>
      <c r="V50" s="1" t="s">
        <v>65</v>
      </c>
      <c r="W50" s="1" t="s">
        <v>65</v>
      </c>
      <c r="X50" s="1">
        <v>11000006</v>
      </c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247</v>
      </c>
      <c r="D51" s="25" t="s">
        <v>726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783</v>
      </c>
      <c r="S51">
        <v>100</v>
      </c>
      <c r="T51" s="11" t="s">
        <v>725</v>
      </c>
      <c r="U51" s="1" t="s">
        <v>724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67</v>
      </c>
      <c r="C52" s="1" t="s">
        <v>248</v>
      </c>
      <c r="D52" s="25" t="s">
        <v>696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309</v>
      </c>
      <c r="S52">
        <v>105</v>
      </c>
      <c r="T52" s="11" t="s">
        <v>523</v>
      </c>
      <c r="U52" s="7" t="s">
        <v>720</v>
      </c>
      <c r="V52" s="1" t="s">
        <v>68</v>
      </c>
      <c r="W52" s="1" t="s">
        <v>68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69</v>
      </c>
      <c r="C53" s="1" t="s">
        <v>249</v>
      </c>
      <c r="D53" s="25" t="s">
        <v>696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408</v>
      </c>
      <c r="S53">
        <v>95</v>
      </c>
      <c r="T53" s="11" t="s">
        <v>697</v>
      </c>
      <c r="U53" s="7" t="s">
        <v>698</v>
      </c>
      <c r="V53" s="1" t="s">
        <v>70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84">
      <c r="A54">
        <v>53000051</v>
      </c>
      <c r="B54" s="8" t="s">
        <v>71</v>
      </c>
      <c r="C54" s="1" t="s">
        <v>250</v>
      </c>
      <c r="D54" s="25" t="s">
        <v>722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309</v>
      </c>
      <c r="S54">
        <v>100</v>
      </c>
      <c r="T54" s="11" t="s">
        <v>719</v>
      </c>
      <c r="U54" s="1" t="s">
        <v>721</v>
      </c>
      <c r="V54" s="1" t="s">
        <v>72</v>
      </c>
      <c r="W54" s="1" t="s">
        <v>72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56">
      <c r="A55">
        <v>53000052</v>
      </c>
      <c r="B55" s="8" t="s">
        <v>744</v>
      </c>
      <c r="C55" s="1" t="s">
        <v>745</v>
      </c>
      <c r="D55" s="25" t="s">
        <v>750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751</v>
      </c>
      <c r="S55">
        <v>95</v>
      </c>
      <c r="T55" s="11" t="s">
        <v>748</v>
      </c>
      <c r="U55" s="7" t="s">
        <v>752</v>
      </c>
      <c r="V55" s="1" t="s">
        <v>749</v>
      </c>
      <c r="W55" s="1" t="s">
        <v>749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251</v>
      </c>
      <c r="D56" s="25" t="s">
        <v>729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727</v>
      </c>
      <c r="S56">
        <v>100</v>
      </c>
      <c r="T56" s="11" t="s">
        <v>522</v>
      </c>
      <c r="U56" s="7" t="s">
        <v>728</v>
      </c>
      <c r="V56" s="1" t="s">
        <v>74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75</v>
      </c>
      <c r="C57" s="1" t="s">
        <v>199</v>
      </c>
      <c r="D57" s="25" t="s">
        <v>709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780</v>
      </c>
      <c r="U57" s="7" t="s">
        <v>723</v>
      </c>
      <c r="V57" s="1" t="s">
        <v>76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252</v>
      </c>
      <c r="D58" s="25" t="s">
        <v>767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609</v>
      </c>
      <c r="U58" s="1" t="s">
        <v>610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253</v>
      </c>
      <c r="D59" s="25" t="s">
        <v>605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412</v>
      </c>
      <c r="U59" s="1" t="s">
        <v>621</v>
      </c>
      <c r="V59" s="1" t="s">
        <v>79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303</v>
      </c>
      <c r="D60" s="25" t="s">
        <v>602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416</v>
      </c>
      <c r="S60">
        <v>100</v>
      </c>
      <c r="T60" s="11" t="s">
        <v>603</v>
      </c>
      <c r="U60" s="1" t="s">
        <v>604</v>
      </c>
      <c r="V60" s="1" t="s">
        <v>601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741</v>
      </c>
      <c r="C61" s="1" t="s">
        <v>746</v>
      </c>
      <c r="D61" s="25" t="s">
        <v>428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742</v>
      </c>
      <c r="S61">
        <v>100</v>
      </c>
      <c r="T61" s="11" t="s">
        <v>747</v>
      </c>
      <c r="U61" s="7" t="s">
        <v>743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36">
      <c r="A62">
        <v>53000059</v>
      </c>
      <c r="B62" s="8" t="s">
        <v>82</v>
      </c>
      <c r="C62" s="1" t="s">
        <v>254</v>
      </c>
      <c r="D62" s="25" t="s">
        <v>578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307</v>
      </c>
      <c r="S62">
        <v>100</v>
      </c>
      <c r="T62" s="11" t="s">
        <v>467</v>
      </c>
      <c r="U62" s="7" t="s">
        <v>360</v>
      </c>
      <c r="V62" s="1" t="s">
        <v>83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48">
      <c r="A63">
        <v>53000060</v>
      </c>
      <c r="B63" s="8" t="s">
        <v>84</v>
      </c>
      <c r="C63" s="1" t="s">
        <v>255</v>
      </c>
      <c r="D63" s="25" t="s">
        <v>577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407</v>
      </c>
      <c r="U63" s="1" t="s">
        <v>406</v>
      </c>
      <c r="V63" s="1" t="s">
        <v>83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256</v>
      </c>
      <c r="D64" s="25" t="s">
        <v>574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674</v>
      </c>
      <c r="U64" s="7" t="s">
        <v>356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257</v>
      </c>
      <c r="D65" s="25" t="s">
        <v>576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546</v>
      </c>
      <c r="U65" s="7" t="s">
        <v>339</v>
      </c>
      <c r="V65" s="1" t="s">
        <v>88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258</v>
      </c>
      <c r="D66" s="25" t="s">
        <v>611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409</v>
      </c>
      <c r="U66" s="7" t="s">
        <v>612</v>
      </c>
      <c r="V66" s="1" t="s">
        <v>90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259</v>
      </c>
      <c r="D67" s="25" t="s">
        <v>608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614</v>
      </c>
      <c r="U67" s="1" t="s">
        <v>613</v>
      </c>
      <c r="V67" s="1" t="s">
        <v>92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200</v>
      </c>
      <c r="C68" s="1" t="s">
        <v>201</v>
      </c>
      <c r="D68" s="25" t="s">
        <v>575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579</v>
      </c>
      <c r="U68" s="1" t="s">
        <v>418</v>
      </c>
      <c r="V68" s="1" t="s">
        <v>93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260</v>
      </c>
      <c r="D69" s="25" t="s">
        <v>547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545</v>
      </c>
      <c r="U69" s="1" t="s">
        <v>461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202</v>
      </c>
      <c r="C70" s="1" t="s">
        <v>261</v>
      </c>
      <c r="D70" s="25" t="s">
        <v>580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784</v>
      </c>
      <c r="U70" s="7" t="s">
        <v>785</v>
      </c>
      <c r="V70" s="1" t="s">
        <v>95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262</v>
      </c>
      <c r="D71" s="25" t="s">
        <v>626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310</v>
      </c>
      <c r="S71">
        <v>100</v>
      </c>
      <c r="T71" s="11" t="s">
        <v>624</v>
      </c>
      <c r="U71" s="7" t="s">
        <v>625</v>
      </c>
      <c r="V71" s="1" t="s">
        <v>97</v>
      </c>
      <c r="W71" s="1" t="s">
        <v>97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60">
      <c r="A72">
        <v>53000069</v>
      </c>
      <c r="B72" s="8" t="s">
        <v>98</v>
      </c>
      <c r="C72" s="1" t="s">
        <v>204</v>
      </c>
      <c r="D72" s="25" t="s">
        <v>629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796</v>
      </c>
      <c r="U72" s="7" t="s">
        <v>797</v>
      </c>
      <c r="V72" s="1" t="s">
        <v>99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206</v>
      </c>
      <c r="D73" s="25" t="s">
        <v>629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633</v>
      </c>
      <c r="U73" s="7" t="s">
        <v>634</v>
      </c>
      <c r="V73" s="1" t="s">
        <v>101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203</v>
      </c>
      <c r="D74" s="25" t="s">
        <v>660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309</v>
      </c>
      <c r="S74">
        <v>103</v>
      </c>
      <c r="T74" s="11" t="s">
        <v>664</v>
      </c>
      <c r="U74" s="7" t="s">
        <v>663</v>
      </c>
      <c r="V74" s="1" t="s">
        <v>103</v>
      </c>
      <c r="W74" s="1" t="s">
        <v>103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263</v>
      </c>
      <c r="D75" s="25" t="s">
        <v>660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666</v>
      </c>
      <c r="U75" s="1" t="s">
        <v>662</v>
      </c>
      <c r="V75" s="1" t="s">
        <v>105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264</v>
      </c>
      <c r="D76" s="25" t="s">
        <v>686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477</v>
      </c>
      <c r="U76" s="7" t="s">
        <v>548</v>
      </c>
      <c r="V76" s="1" t="s">
        <v>107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302</v>
      </c>
      <c r="D77" s="25" t="s">
        <v>689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687</v>
      </c>
      <c r="U77" s="7" t="s">
        <v>688</v>
      </c>
      <c r="V77" s="1" t="s">
        <v>109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265</v>
      </c>
      <c r="D78" s="25" t="s">
        <v>717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476</v>
      </c>
      <c r="U78" s="7" t="s">
        <v>340</v>
      </c>
      <c r="V78" s="1" t="s">
        <v>111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266</v>
      </c>
      <c r="D79" s="25" t="s">
        <v>641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309</v>
      </c>
      <c r="S79">
        <v>100</v>
      </c>
      <c r="T79" s="11" t="s">
        <v>492</v>
      </c>
      <c r="U79" s="7" t="s">
        <v>642</v>
      </c>
      <c r="V79" s="1" t="s">
        <v>113</v>
      </c>
      <c r="W79" s="1" t="s">
        <v>113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267</v>
      </c>
      <c r="D80" s="25" t="s">
        <v>641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581</v>
      </c>
      <c r="U80" s="7" t="s">
        <v>341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48">
      <c r="A81">
        <v>53000078</v>
      </c>
      <c r="B81" s="8" t="s">
        <v>115</v>
      </c>
      <c r="C81" s="1" t="s">
        <v>268</v>
      </c>
      <c r="D81" s="25" t="s">
        <v>740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495</v>
      </c>
      <c r="S81">
        <v>100</v>
      </c>
      <c r="T81" s="39" t="s">
        <v>737</v>
      </c>
      <c r="U81" s="7" t="s">
        <v>739</v>
      </c>
      <c r="V81" s="1" t="s">
        <v>93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269</v>
      </c>
      <c r="D82" s="25" t="s">
        <v>640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311</v>
      </c>
      <c r="S82">
        <v>100</v>
      </c>
      <c r="T82" s="11" t="s">
        <v>645</v>
      </c>
      <c r="U82" s="7" t="s">
        <v>643</v>
      </c>
      <c r="V82" s="1" t="s">
        <v>117</v>
      </c>
      <c r="W82" s="1" t="s">
        <v>117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270</v>
      </c>
      <c r="D83" s="25" t="s">
        <v>641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776</v>
      </c>
      <c r="S83">
        <v>100</v>
      </c>
      <c r="T83" s="11" t="s">
        <v>644</v>
      </c>
      <c r="U83" s="7" t="s">
        <v>710</v>
      </c>
      <c r="V83" s="1" t="s">
        <v>81</v>
      </c>
      <c r="W83" s="1" t="s">
        <v>81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84">
      <c r="A84">
        <v>53000081</v>
      </c>
      <c r="B84" s="8" t="s">
        <v>120</v>
      </c>
      <c r="C84" s="1" t="s">
        <v>271</v>
      </c>
      <c r="D84" s="25" t="s">
        <v>708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777</v>
      </c>
      <c r="S84">
        <v>100</v>
      </c>
      <c r="T84" s="11" t="s">
        <v>779</v>
      </c>
      <c r="U84" s="7" t="s">
        <v>711</v>
      </c>
      <c r="V84" s="1" t="s">
        <v>51</v>
      </c>
      <c r="W84" s="1" t="s">
        <v>51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272</v>
      </c>
      <c r="D85" s="25" t="s">
        <v>631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630</v>
      </c>
      <c r="U85" s="7" t="s">
        <v>632</v>
      </c>
      <c r="V85" s="1" t="s">
        <v>122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291</v>
      </c>
      <c r="D86" s="25" t="s">
        <v>650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525</v>
      </c>
      <c r="U86" s="7" t="s">
        <v>649</v>
      </c>
      <c r="V86" s="1" t="s">
        <v>162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205</v>
      </c>
      <c r="D87" s="25" t="s">
        <v>685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682</v>
      </c>
      <c r="S87">
        <v>100</v>
      </c>
      <c r="T87" s="11" t="s">
        <v>683</v>
      </c>
      <c r="U87" s="7" t="s">
        <v>684</v>
      </c>
      <c r="V87" s="1" t="s">
        <v>469</v>
      </c>
      <c r="W87" s="1" t="s">
        <v>468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84">
      <c r="A88">
        <v>53000085</v>
      </c>
      <c r="B88" s="8" t="s">
        <v>125</v>
      </c>
      <c r="C88" s="1" t="s">
        <v>207</v>
      </c>
      <c r="D88" s="25" t="s">
        <v>648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646</v>
      </c>
      <c r="S88">
        <v>100</v>
      </c>
      <c r="T88" s="11" t="s">
        <v>493</v>
      </c>
      <c r="U88" s="7" t="s">
        <v>647</v>
      </c>
      <c r="V88" s="1" t="s">
        <v>123</v>
      </c>
      <c r="W88" s="1" t="s">
        <v>123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208</v>
      </c>
      <c r="D89" s="25" t="s">
        <v>637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312</v>
      </c>
      <c r="S89">
        <v>102</v>
      </c>
      <c r="T89" s="11" t="s">
        <v>636</v>
      </c>
      <c r="U89" s="7" t="s">
        <v>635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209</v>
      </c>
      <c r="D90" s="25" t="s">
        <v>715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778</v>
      </c>
      <c r="S90">
        <v>100</v>
      </c>
      <c r="T90" s="11" t="s">
        <v>712</v>
      </c>
      <c r="U90" s="7" t="s">
        <v>714</v>
      </c>
      <c r="V90" s="1" t="s">
        <v>59</v>
      </c>
      <c r="W90" s="1" t="s">
        <v>59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273</v>
      </c>
      <c r="D91" s="25" t="s">
        <v>549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309</v>
      </c>
      <c r="S91">
        <v>100</v>
      </c>
      <c r="T91" s="11" t="s">
        <v>522</v>
      </c>
      <c r="U91" s="7" t="s">
        <v>342</v>
      </c>
      <c r="V91" s="1" t="s">
        <v>129</v>
      </c>
      <c r="W91" s="1" t="s">
        <v>129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274</v>
      </c>
      <c r="D92" s="25" t="s">
        <v>696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309</v>
      </c>
      <c r="S92">
        <v>100</v>
      </c>
      <c r="T92" s="11" t="s">
        <v>694</v>
      </c>
      <c r="U92" s="7" t="s">
        <v>695</v>
      </c>
      <c r="V92" s="1" t="s">
        <v>489</v>
      </c>
      <c r="W92" s="1" t="s">
        <v>131</v>
      </c>
      <c r="X92" s="1">
        <v>11000007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292</v>
      </c>
      <c r="D93" s="25" t="s">
        <v>653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357</v>
      </c>
      <c r="U93" s="1" t="s">
        <v>358</v>
      </c>
      <c r="V93" s="1" t="s">
        <v>164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132</v>
      </c>
      <c r="C94" s="1" t="s">
        <v>275</v>
      </c>
      <c r="D94" s="25" t="s">
        <v>681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524</v>
      </c>
      <c r="U94" s="7" t="s">
        <v>343</v>
      </c>
      <c r="V94" s="1" t="s">
        <v>133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763</v>
      </c>
      <c r="C95" s="1" t="s">
        <v>764</v>
      </c>
      <c r="D95" s="25" t="s">
        <v>766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765</v>
      </c>
      <c r="S95">
        <v>100</v>
      </c>
      <c r="T95" s="11" t="s">
        <v>769</v>
      </c>
      <c r="U95" s="1" t="s">
        <v>768</v>
      </c>
      <c r="V95" s="1" t="s">
        <v>770</v>
      </c>
      <c r="W95" s="1"/>
      <c r="X95" s="1">
        <v>11000010</v>
      </c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210</v>
      </c>
      <c r="C96" s="1" t="s">
        <v>276</v>
      </c>
      <c r="D96" s="25" t="s">
        <v>689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690</v>
      </c>
      <c r="U96" s="7" t="s">
        <v>691</v>
      </c>
      <c r="V96" s="1" t="s">
        <v>134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277</v>
      </c>
      <c r="D97" s="25" t="s">
        <v>619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136</v>
      </c>
      <c r="S97">
        <v>25</v>
      </c>
      <c r="T97" s="11" t="s">
        <v>616</v>
      </c>
      <c r="U97" s="1" t="s">
        <v>615</v>
      </c>
      <c r="V97" s="1" t="s">
        <v>137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278</v>
      </c>
      <c r="D98" s="25" t="s">
        <v>671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311</v>
      </c>
      <c r="S98">
        <v>100</v>
      </c>
      <c r="T98" s="11" t="s">
        <v>672</v>
      </c>
      <c r="U98" s="7" t="s">
        <v>732</v>
      </c>
      <c r="V98" s="1" t="s">
        <v>139</v>
      </c>
      <c r="W98" s="1" t="s">
        <v>139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279</v>
      </c>
      <c r="D99" s="25" t="s">
        <v>670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668</v>
      </c>
      <c r="S99">
        <v>104</v>
      </c>
      <c r="T99" s="11" t="s">
        <v>667</v>
      </c>
      <c r="U99" s="1" t="s">
        <v>669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280</v>
      </c>
      <c r="D100" s="25" t="s">
        <v>660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309</v>
      </c>
      <c r="S100">
        <v>100</v>
      </c>
      <c r="T100" s="11" t="s">
        <v>676</v>
      </c>
      <c r="U100" s="7" t="s">
        <v>677</v>
      </c>
      <c r="V100" s="1" t="s">
        <v>81</v>
      </c>
      <c r="W100" s="1" t="s">
        <v>81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293</v>
      </c>
      <c r="D101" s="25" t="s">
        <v>651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445</v>
      </c>
      <c r="U101" s="7" t="s">
        <v>417</v>
      </c>
      <c r="V101" s="1" t="s">
        <v>166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281</v>
      </c>
      <c r="D102" s="25" t="s">
        <v>678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679</v>
      </c>
      <c r="U102" s="7" t="s">
        <v>680</v>
      </c>
      <c r="V102" s="1" t="s">
        <v>97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84">
      <c r="A103">
        <v>53000100</v>
      </c>
      <c r="B103" s="8" t="s">
        <v>143</v>
      </c>
      <c r="C103" s="1" t="s">
        <v>282</v>
      </c>
      <c r="D103" s="25" t="s">
        <v>653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673</v>
      </c>
      <c r="S103">
        <v>100</v>
      </c>
      <c r="T103" s="11" t="s">
        <v>730</v>
      </c>
      <c r="U103" s="1" t="s">
        <v>675</v>
      </c>
      <c r="V103" s="1" t="s">
        <v>144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294</v>
      </c>
      <c r="D104" s="25" t="s">
        <v>733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734</v>
      </c>
      <c r="S104">
        <v>100</v>
      </c>
      <c r="T104" s="11" t="s">
        <v>731</v>
      </c>
      <c r="U104" s="1" t="s">
        <v>735</v>
      </c>
      <c r="V104" s="1" t="s">
        <v>168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283</v>
      </c>
      <c r="D105" s="25" t="s">
        <v>661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520</v>
      </c>
      <c r="U105" s="7" t="s">
        <v>344</v>
      </c>
      <c r="V105" s="1" t="s">
        <v>74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284</v>
      </c>
      <c r="D106" s="25" t="s">
        <v>637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311</v>
      </c>
      <c r="S106">
        <v>105</v>
      </c>
      <c r="T106" s="11" t="s">
        <v>638</v>
      </c>
      <c r="U106" s="7" t="s">
        <v>639</v>
      </c>
      <c r="V106" s="1" t="s">
        <v>147</v>
      </c>
      <c r="W106" s="1" t="s">
        <v>147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285</v>
      </c>
      <c r="D107" s="25" t="s">
        <v>629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309</v>
      </c>
      <c r="S107">
        <v>105</v>
      </c>
      <c r="T107" s="11" t="s">
        <v>789</v>
      </c>
      <c r="U107" s="7" t="s">
        <v>415</v>
      </c>
      <c r="V107" s="1" t="s">
        <v>149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211</v>
      </c>
      <c r="D108" s="25" t="s">
        <v>620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136</v>
      </c>
      <c r="S108">
        <v>25</v>
      </c>
      <c r="T108" s="11" t="s">
        <v>618</v>
      </c>
      <c r="U108" s="1" t="s">
        <v>617</v>
      </c>
      <c r="V108" s="1" t="s">
        <v>151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286</v>
      </c>
      <c r="D109" s="25" t="s">
        <v>640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627</v>
      </c>
      <c r="U109" s="7" t="s">
        <v>628</v>
      </c>
      <c r="V109" s="1" t="s">
        <v>153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287</v>
      </c>
      <c r="D110" s="25" t="s">
        <v>641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582</v>
      </c>
      <c r="U110" s="7" t="s">
        <v>654</v>
      </c>
      <c r="V110" s="1" t="s">
        <v>155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288</v>
      </c>
      <c r="D111" s="25" t="s">
        <v>660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658</v>
      </c>
      <c r="U111" s="7" t="s">
        <v>659</v>
      </c>
      <c r="V111" s="1" t="s">
        <v>157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289</v>
      </c>
      <c r="D112" s="25" t="s">
        <v>657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656</v>
      </c>
      <c r="U112" s="7" t="s">
        <v>655</v>
      </c>
      <c r="V112" s="1" t="s">
        <v>159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290</v>
      </c>
      <c r="D113" s="25" t="s">
        <v>653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791</v>
      </c>
      <c r="U113" s="7" t="s">
        <v>793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786</v>
      </c>
      <c r="C114" s="1" t="s">
        <v>787</v>
      </c>
      <c r="D114" s="25" t="s">
        <v>788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790</v>
      </c>
      <c r="S114">
        <v>100</v>
      </c>
      <c r="T114" s="11" t="s">
        <v>792</v>
      </c>
      <c r="U114" s="7" t="s">
        <v>794</v>
      </c>
      <c r="V114" s="1" t="s">
        <v>795</v>
      </c>
      <c r="W114" s="1" t="s">
        <v>795</v>
      </c>
      <c r="X114" s="1">
        <v>11000007</v>
      </c>
      <c r="Y114" s="1">
        <v>4</v>
      </c>
      <c r="Z114" s="1">
        <v>111</v>
      </c>
      <c r="AA114" s="27">
        <v>0</v>
      </c>
      <c r="AB114" s="25">
        <v>0</v>
      </c>
    </row>
  </sheetData>
  <sortState ref="A2:V2">
    <sortCondition ref="E1"/>
  </sortState>
  <phoneticPr fontId="18" type="noConversion"/>
  <conditionalFormatting sqref="I38:I68 I17:I35 I4:I15 I70:I114">
    <cfRule type="cellIs" dxfId="54" priority="55" operator="notEqual">
      <formula>$E4</formula>
    </cfRule>
  </conditionalFormatting>
  <conditionalFormatting sqref="J4:O4 J17:P35 J5:P15 J38:P68 J70:P114">
    <cfRule type="cellIs" dxfId="53" priority="54" operator="equal">
      <formula>0</formula>
    </cfRule>
  </conditionalFormatting>
  <conditionalFormatting sqref="I69">
    <cfRule type="cellIs" dxfId="52" priority="19" operator="notEqual">
      <formula>$E69</formula>
    </cfRule>
  </conditionalFormatting>
  <conditionalFormatting sqref="J69:P69">
    <cfRule type="cellIs" dxfId="51" priority="18" operator="equal">
      <formula>0</formula>
    </cfRule>
  </conditionalFormatting>
  <conditionalFormatting sqref="I36">
    <cfRule type="cellIs" dxfId="50" priority="17" operator="notEqual">
      <formula>$E36</formula>
    </cfRule>
  </conditionalFormatting>
  <conditionalFormatting sqref="J36:P36">
    <cfRule type="cellIs" dxfId="49" priority="16" operator="equal">
      <formula>0</formula>
    </cfRule>
  </conditionalFormatting>
  <conditionalFormatting sqref="I37">
    <cfRule type="cellIs" dxfId="48" priority="15" operator="notEqual">
      <formula>$E37</formula>
    </cfRule>
  </conditionalFormatting>
  <conditionalFormatting sqref="J37:P37">
    <cfRule type="cellIs" dxfId="47" priority="14" operator="equal">
      <formula>0</formula>
    </cfRule>
  </conditionalFormatting>
  <conditionalFormatting sqref="H4:H15 H17:H114">
    <cfRule type="cellIs" dxfId="46" priority="10" operator="equal">
      <formula>1</formula>
    </cfRule>
    <cfRule type="cellIs" dxfId="45" priority="11" operator="equal">
      <formula>2</formula>
    </cfRule>
    <cfRule type="cellIs" dxfId="44" priority="12" operator="equal">
      <formula>3</formula>
    </cfRule>
    <cfRule type="cellIs" dxfId="43" priority="13" operator="greaterThanOrEqual">
      <formula>4</formula>
    </cfRule>
  </conditionalFormatting>
  <conditionalFormatting sqref="I16">
    <cfRule type="cellIs" dxfId="42" priority="7" operator="notEqual">
      <formula>$E16</formula>
    </cfRule>
  </conditionalFormatting>
  <conditionalFormatting sqref="J16:P16">
    <cfRule type="cellIs" dxfId="41" priority="6" operator="equal">
      <formula>0</formula>
    </cfRule>
  </conditionalFormatting>
  <conditionalFormatting sqref="H16">
    <cfRule type="cellIs" dxfId="40" priority="2" operator="equal">
      <formula>1</formula>
    </cfRule>
    <cfRule type="cellIs" dxfId="39" priority="3" operator="equal">
      <formula>2</formula>
    </cfRule>
    <cfRule type="cellIs" dxfId="38" priority="4" operator="equal">
      <formula>3</formula>
    </cfRule>
    <cfRule type="cellIs" dxfId="37" priority="5" operator="greaterThanOrEqual">
      <formula>4</formula>
    </cfRule>
  </conditionalFormatting>
  <conditionalFormatting sqref="D1:D1048576">
    <cfRule type="containsText" dxfId="36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597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24">
      <c r="A4">
        <v>53100000</v>
      </c>
      <c r="B4" s="22" t="s">
        <v>368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381</v>
      </c>
      <c r="U4" s="7" t="s">
        <v>344</v>
      </c>
      <c r="V4" s="15" t="s">
        <v>369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328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307</v>
      </c>
      <c r="S5" s="1">
        <v>-1</v>
      </c>
      <c r="T5" s="11" t="s">
        <v>382</v>
      </c>
      <c r="U5" s="7" t="s">
        <v>336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371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383</v>
      </c>
      <c r="U6" s="7" t="s">
        <v>385</v>
      </c>
      <c r="V6" s="15" t="s">
        <v>370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372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409</v>
      </c>
      <c r="U7" s="7" t="s">
        <v>386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373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380</v>
      </c>
      <c r="U8" s="7" t="s">
        <v>387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374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478</v>
      </c>
      <c r="U9" s="7" t="s">
        <v>379</v>
      </c>
      <c r="V9" s="15" t="s">
        <v>375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595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596</v>
      </c>
      <c r="S10" s="1">
        <v>-1</v>
      </c>
      <c r="T10" s="11" t="s">
        <v>599</v>
      </c>
      <c r="U10" s="7" t="s">
        <v>598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701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703</v>
      </c>
      <c r="S11" s="1">
        <v>-1</v>
      </c>
      <c r="T11" s="11" t="s">
        <v>704</v>
      </c>
      <c r="U11" s="7" t="s">
        <v>702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35" priority="40" operator="equal">
      <formula>0</formula>
    </cfRule>
  </conditionalFormatting>
  <conditionalFormatting sqref="O4:P8">
    <cfRule type="cellIs" dxfId="34" priority="36" operator="equal">
      <formula>0</formula>
    </cfRule>
  </conditionalFormatting>
  <conditionalFormatting sqref="J4:P4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P4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P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P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P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P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P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188</v>
      </c>
      <c r="B1" s="13" t="s">
        <v>189</v>
      </c>
      <c r="C1" s="13" t="s">
        <v>195</v>
      </c>
      <c r="D1" s="32" t="s">
        <v>413</v>
      </c>
      <c r="E1" s="13" t="s">
        <v>190</v>
      </c>
      <c r="F1" s="13" t="s">
        <v>191</v>
      </c>
      <c r="G1" s="13" t="s">
        <v>192</v>
      </c>
      <c r="H1" s="35" t="s">
        <v>481</v>
      </c>
      <c r="I1" s="13" t="s">
        <v>319</v>
      </c>
      <c r="J1" s="16" t="s">
        <v>325</v>
      </c>
      <c r="K1" s="16" t="s">
        <v>328</v>
      </c>
      <c r="L1" s="16" t="s">
        <v>331</v>
      </c>
      <c r="M1" s="16" t="s">
        <v>346</v>
      </c>
      <c r="N1" s="16" t="s">
        <v>351</v>
      </c>
      <c r="O1" s="17" t="s">
        <v>333</v>
      </c>
      <c r="P1" s="16" t="s">
        <v>483</v>
      </c>
      <c r="Q1" s="13" t="s">
        <v>316</v>
      </c>
      <c r="R1" s="13" t="s">
        <v>315</v>
      </c>
      <c r="S1" s="13" t="s">
        <v>391</v>
      </c>
      <c r="T1" s="13" t="s">
        <v>349</v>
      </c>
      <c r="U1" s="13" t="s">
        <v>305</v>
      </c>
      <c r="V1" s="13" t="s">
        <v>390</v>
      </c>
      <c r="W1" s="13" t="s">
        <v>486</v>
      </c>
      <c r="X1" s="40" t="s">
        <v>527</v>
      </c>
      <c r="Y1" s="13" t="s">
        <v>193</v>
      </c>
      <c r="Z1" s="14" t="s">
        <v>194</v>
      </c>
      <c r="AA1" s="23" t="s">
        <v>363</v>
      </c>
      <c r="AB1" s="28" t="s">
        <v>366</v>
      </c>
    </row>
    <row r="2" spans="1:28">
      <c r="A2" s="3" t="s">
        <v>178</v>
      </c>
      <c r="B2" s="4" t="s">
        <v>179</v>
      </c>
      <c r="C2" s="4" t="s">
        <v>197</v>
      </c>
      <c r="D2" s="33" t="s">
        <v>197</v>
      </c>
      <c r="E2" s="4" t="s">
        <v>178</v>
      </c>
      <c r="F2" s="4" t="s">
        <v>178</v>
      </c>
      <c r="G2" s="4" t="s">
        <v>178</v>
      </c>
      <c r="H2" s="10" t="s">
        <v>365</v>
      </c>
      <c r="I2" s="4" t="s">
        <v>320</v>
      </c>
      <c r="J2" s="18" t="s">
        <v>320</v>
      </c>
      <c r="K2" s="18" t="s">
        <v>320</v>
      </c>
      <c r="L2" s="18" t="s">
        <v>350</v>
      </c>
      <c r="M2" s="18" t="s">
        <v>350</v>
      </c>
      <c r="N2" s="18" t="s">
        <v>350</v>
      </c>
      <c r="O2" s="18" t="s">
        <v>320</v>
      </c>
      <c r="P2" s="18" t="s">
        <v>484</v>
      </c>
      <c r="Q2" s="4" t="s">
        <v>317</v>
      </c>
      <c r="R2" s="4" t="s">
        <v>179</v>
      </c>
      <c r="S2" s="4" t="s">
        <v>531</v>
      </c>
      <c r="T2" s="4" t="s">
        <v>322</v>
      </c>
      <c r="U2" s="10" t="s">
        <v>179</v>
      </c>
      <c r="V2" s="4" t="s">
        <v>179</v>
      </c>
      <c r="W2" s="4" t="s">
        <v>487</v>
      </c>
      <c r="X2" s="41" t="s">
        <v>528</v>
      </c>
      <c r="Y2" s="4" t="s">
        <v>178</v>
      </c>
      <c r="Z2" s="5" t="s">
        <v>179</v>
      </c>
      <c r="AA2" s="24" t="s">
        <v>320</v>
      </c>
      <c r="AB2" s="29" t="s">
        <v>320</v>
      </c>
    </row>
    <row r="3" spans="1:28">
      <c r="A3" s="2" t="s">
        <v>180</v>
      </c>
      <c r="B3" s="2" t="s">
        <v>181</v>
      </c>
      <c r="C3" s="6" t="s">
        <v>196</v>
      </c>
      <c r="D3" s="26" t="s">
        <v>414</v>
      </c>
      <c r="E3" s="2" t="s">
        <v>182</v>
      </c>
      <c r="F3" s="2" t="s">
        <v>183</v>
      </c>
      <c r="G3" s="2" t="s">
        <v>184</v>
      </c>
      <c r="H3" s="36" t="s">
        <v>482</v>
      </c>
      <c r="I3" s="2" t="s">
        <v>321</v>
      </c>
      <c r="J3" s="19" t="s">
        <v>327</v>
      </c>
      <c r="K3" s="19" t="s">
        <v>330</v>
      </c>
      <c r="L3" s="19" t="s">
        <v>332</v>
      </c>
      <c r="M3" s="19" t="s">
        <v>347</v>
      </c>
      <c r="N3" s="19" t="s">
        <v>353</v>
      </c>
      <c r="O3" s="20" t="s">
        <v>335</v>
      </c>
      <c r="P3" s="37" t="s">
        <v>485</v>
      </c>
      <c r="Q3" s="6" t="s">
        <v>318</v>
      </c>
      <c r="R3" s="2" t="s">
        <v>185</v>
      </c>
      <c r="S3" s="2" t="s">
        <v>392</v>
      </c>
      <c r="T3" s="6" t="s">
        <v>304</v>
      </c>
      <c r="U3" s="6" t="s">
        <v>306</v>
      </c>
      <c r="V3" s="6" t="s">
        <v>323</v>
      </c>
      <c r="W3" s="6" t="s">
        <v>488</v>
      </c>
      <c r="X3" s="42" t="s">
        <v>529</v>
      </c>
      <c r="Y3" s="2" t="s">
        <v>186</v>
      </c>
      <c r="Z3" s="2" t="s">
        <v>187</v>
      </c>
      <c r="AA3" s="26" t="s">
        <v>364</v>
      </c>
      <c r="AB3" s="26" t="s">
        <v>367</v>
      </c>
    </row>
    <row r="4" spans="1:28" ht="36">
      <c r="A4">
        <v>53200100</v>
      </c>
      <c r="B4" s="22" t="s">
        <v>441</v>
      </c>
      <c r="C4" s="15" t="s">
        <v>442</v>
      </c>
      <c r="D4" s="25" t="s">
        <v>429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479</v>
      </c>
      <c r="U4" s="7" t="s">
        <v>384</v>
      </c>
      <c r="V4" s="15" t="s">
        <v>354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434</v>
      </c>
      <c r="C5" s="1" t="s">
        <v>435</v>
      </c>
      <c r="D5" s="25" t="s">
        <v>433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432</v>
      </c>
      <c r="U5" s="7" t="s">
        <v>388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443</v>
      </c>
      <c r="C6" s="1" t="s">
        <v>444</v>
      </c>
      <c r="D6" s="25" t="s">
        <v>419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480</v>
      </c>
      <c r="U6" s="31" t="s">
        <v>438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437</v>
      </c>
      <c r="C7" s="1" t="s">
        <v>436</v>
      </c>
      <c r="D7" s="25" t="s">
        <v>440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439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446</v>
      </c>
      <c r="C8" s="1" t="s">
        <v>448</v>
      </c>
      <c r="D8" s="25" t="s">
        <v>449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308</v>
      </c>
      <c r="S8">
        <v>90</v>
      </c>
      <c r="T8" s="11" t="s">
        <v>494</v>
      </c>
      <c r="U8" s="7" t="s">
        <v>398</v>
      </c>
      <c r="V8" s="1" t="s">
        <v>447</v>
      </c>
      <c r="W8" s="1" t="s">
        <v>447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450</v>
      </c>
      <c r="C9" s="1" t="s">
        <v>451</v>
      </c>
      <c r="D9" s="25" t="s">
        <v>452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475</v>
      </c>
      <c r="U9" s="7" t="s">
        <v>338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393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394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395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396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397</v>
      </c>
    </row>
    <row r="10" spans="1:11">
      <c r="A10" t="s">
        <v>400</v>
      </c>
      <c r="B10" t="s">
        <v>401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421</v>
      </c>
    </row>
    <row r="2" spans="1:2">
      <c r="A2" t="s">
        <v>420</v>
      </c>
      <c r="B2">
        <f>COUNTIF(标准!D:D,"*单伤*")</f>
        <v>14</v>
      </c>
    </row>
    <row r="3" spans="1:2">
      <c r="A3" t="s">
        <v>422</v>
      </c>
      <c r="B3">
        <f>COUNTIF(标准!D:D,"*群伤*")</f>
        <v>20</v>
      </c>
    </row>
    <row r="4" spans="1:2">
      <c r="A4" t="s">
        <v>423</v>
      </c>
      <c r="B4">
        <f>COUNTIF(标准!D:D,"*单治*")</f>
        <v>6</v>
      </c>
    </row>
    <row r="5" spans="1:2">
      <c r="A5" t="s">
        <v>430</v>
      </c>
      <c r="B5">
        <f>COUNTIF(标准!D:D,"*群治*")</f>
        <v>5</v>
      </c>
    </row>
    <row r="6" spans="1:2">
      <c r="A6" t="s">
        <v>424</v>
      </c>
      <c r="B6">
        <f>COUNTIF(标准!D:D,"*正状*")</f>
        <v>12</v>
      </c>
    </row>
    <row r="7" spans="1:2">
      <c r="A7" t="s">
        <v>425</v>
      </c>
      <c r="B7">
        <f>COUNTIF(标准!D:D,"*负状*")</f>
        <v>23</v>
      </c>
    </row>
    <row r="8" spans="1:2">
      <c r="A8" t="s">
        <v>426</v>
      </c>
      <c r="B8">
        <f>COUNTIF(标准!D:D,"*手牌*")</f>
        <v>13</v>
      </c>
    </row>
    <row r="9" spans="1:2">
      <c r="A9" t="s">
        <v>456</v>
      </c>
      <c r="B9">
        <f>COUNTIF(标准!D:D,"*陷阱*")</f>
        <v>6</v>
      </c>
    </row>
    <row r="10" spans="1:2">
      <c r="A10" t="s">
        <v>427</v>
      </c>
      <c r="B10">
        <f>COUNTIF(标准!D:D,"*地形*")</f>
        <v>7</v>
      </c>
    </row>
    <row r="11" spans="1:2">
      <c r="A11" t="s">
        <v>428</v>
      </c>
      <c r="B11">
        <f>COUNTIF(标准!D:D,"*属性*")</f>
        <v>12</v>
      </c>
    </row>
    <row r="12" spans="1:2">
      <c r="A12" t="s">
        <v>573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2016-10-20T14:06:25Z</dcterms:modified>
</cp:coreProperties>
</file>