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<sst xmlns="http://schemas.openxmlformats.org/spreadsheetml/2006/main" count="1297" uniqueCount="875">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</sst>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5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60784"/>
        <c:axId val="214461344"/>
      </c:barChart>
      <c:catAx>
        <c:axId val="2144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1344"/>
        <c:crosses val="autoZero"/>
        <c:auto val="1"/>
        <c:lblAlgn val="ctr"/>
        <c:lblOffset val="100"/>
        <c:noMultiLvlLbl val="0"/>
      </c:catAx>
      <c:valAx>
        <c:axId val="214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2" totalsRowShown="0" headerRowDxfId="164" dataDxfId="163" tableBorderDxfId="162">
  <autoFilter ref="A3:AB132"/>
  <sortState ref="A4:AB113">
    <sortCondition ref="A3:A113"/>
  </sortState>
  <tableColumns count="28">
    <tableColumn id="1" name="Id" dataDxfId="161"/>
    <tableColumn id="2" name="Name" dataDxfId="160"/>
    <tableColumn id="20" name="Ename" dataDxfId="159"/>
    <tableColumn id="21" name="Remark" dataDxfId="158"/>
    <tableColumn id="3" name="Star" dataDxfId="157"/>
    <tableColumn id="4" name="Type" dataDxfId="156"/>
    <tableColumn id="5" name="Attr" dataDxfId="155"/>
    <tableColumn id="8" name="Quality" dataDxfId="15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3"/>
    <tableColumn id="9" name="Damage" dataDxfId="152"/>
    <tableColumn id="10" name="Cure" dataDxfId="151"/>
    <tableColumn id="11" name="Time" dataDxfId="150"/>
    <tableColumn id="13" name="Help" dataDxfId="149"/>
    <tableColumn id="16" name="Rate" dataDxfId="148"/>
    <tableColumn id="18" name="Atk" dataDxfId="147"/>
    <tableColumn id="12" name="Modify" dataDxfId="146"/>
    <tableColumn id="27" name="Sum" dataDxfId="145">
      <calculatedColumnFormula>T4-100+P4</calculatedColumnFormula>
    </tableColumn>
    <tableColumn id="6" name="Range" dataDxfId="144"/>
    <tableColumn id="15" name="Target" dataDxfId="143"/>
    <tableColumn id="25" name="Mark" dataDxfId="142"/>
    <tableColumn id="22" name="Effect" dataDxfId="141"/>
    <tableColumn id="24" name="GetDescript" dataDxfId="140"/>
    <tableColumn id="17" name="UnitEffect" dataDxfId="139"/>
    <tableColumn id="28" name="AreaEffect" dataDxfId="138"/>
    <tableColumn id="26" name="JobId" dataDxfId="137"/>
    <tableColumn id="19" name="Icon" dataDxfId="136"/>
    <tableColumn id="14" name="IsSpecial" dataDxfId="135"/>
    <tableColumn id="23" name="IsNew" dataDxfId="13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3" dataDxfId="132" tableBorderDxfId="131">
  <autoFilter ref="A3:AB12"/>
  <sortState ref="A4:X138">
    <sortCondition ref="A3:A138"/>
  </sortState>
  <tableColumns count="28">
    <tableColumn id="1" name="Id" dataDxfId="130"/>
    <tableColumn id="2" name="Name" dataDxfId="129"/>
    <tableColumn id="20" name="Ename" dataDxfId="128"/>
    <tableColumn id="21" name="Remark" dataDxfId="127"/>
    <tableColumn id="3" name="Star" dataDxfId="126"/>
    <tableColumn id="4" name="Type" dataDxfId="125"/>
    <tableColumn id="5" name="Attr" dataDxfId="124"/>
    <tableColumn id="8" name="Quality" dataDxfId="12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2"/>
    <tableColumn id="9" name="Damage" dataDxfId="121"/>
    <tableColumn id="10" name="Cure" dataDxfId="120"/>
    <tableColumn id="11" name="Time" dataDxfId="119"/>
    <tableColumn id="13" name="Help" dataDxfId="118"/>
    <tableColumn id="16" name="Rate" dataDxfId="117"/>
    <tableColumn id="18" name="Atk" dataDxfId="116"/>
    <tableColumn id="12" name="Modify" dataDxfId="115"/>
    <tableColumn id="27" name="Sum" dataDxfId="114">
      <calculatedColumnFormula>T4-100+P4</calculatedColumnFormula>
    </tableColumn>
    <tableColumn id="6" name="Range" dataDxfId="113"/>
    <tableColumn id="15" name="Target" dataDxfId="112"/>
    <tableColumn id="25" name="Mark" dataDxfId="111"/>
    <tableColumn id="22" name="Effect" dataDxfId="110"/>
    <tableColumn id="24" name="GetDescript" dataDxfId="109"/>
    <tableColumn id="17" name="UnitEffect" dataDxfId="108"/>
    <tableColumn id="28" name="AreaEffect" dataDxfId="107"/>
    <tableColumn id="26" name="JobId" dataDxfId="106"/>
    <tableColumn id="19" name="Icon" dataDxfId="105"/>
    <tableColumn id="14" name="IsSpecial" dataDxfId="104"/>
    <tableColumn id="23" name="IsNew" dataDxfId="10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2" tableBorderDxfId="101">
  <autoFilter ref="A3:AB9"/>
  <sortState ref="A4:X138">
    <sortCondition ref="A3:A138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2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V59" sqref="V59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756</v>
      </c>
      <c r="P2" s="18" t="s">
        <v>332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755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474</v>
      </c>
      <c r="T3" s="2" t="s">
        <v>383</v>
      </c>
      <c r="U3" s="6" t="s">
        <v>473</v>
      </c>
      <c r="V3" s="6" t="s">
        <v>605</v>
      </c>
      <c r="W3" s="6" t="s">
        <v>480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667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778</v>
      </c>
      <c r="V4" s="7" t="s">
        <v>780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668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398</v>
      </c>
      <c r="V5" s="7" t="s">
        <v>546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674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741</v>
      </c>
      <c r="V6" s="7" t="s">
        <v>379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675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707</v>
      </c>
      <c r="V7" s="7" t="s">
        <v>380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669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482</v>
      </c>
      <c r="T8">
        <v>100</v>
      </c>
      <c r="U8" s="11" t="s">
        <v>483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501</v>
      </c>
      <c r="V9" s="7" t="s">
        <v>485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491</v>
      </c>
      <c r="V10" s="7" t="s">
        <v>484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492</v>
      </c>
      <c r="V11" s="7" t="s">
        <v>486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493</v>
      </c>
      <c r="V12" s="7" t="s">
        <v>487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494</v>
      </c>
      <c r="V13" s="7" t="s">
        <v>488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495</v>
      </c>
      <c r="V14" s="7" t="s">
        <v>489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496</v>
      </c>
      <c r="V15" s="7" t="s">
        <v>490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665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582</v>
      </c>
      <c r="V16" s="7" t="s">
        <v>516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477</v>
      </c>
      <c r="C17" s="1" t="s">
        <v>478</v>
      </c>
      <c r="D17" s="25" t="s">
        <v>678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479</v>
      </c>
      <c r="T17">
        <v>100</v>
      </c>
      <c r="U17" s="11" t="s">
        <v>529</v>
      </c>
      <c r="V17" s="7" t="s">
        <v>502</v>
      </c>
      <c r="W17" s="1" t="s">
        <v>481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671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772</v>
      </c>
      <c r="V18" s="7" t="s">
        <v>774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665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515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665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773</v>
      </c>
      <c r="V20" s="7" t="s">
        <v>775</v>
      </c>
      <c r="W20" s="1" t="s">
        <v>663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675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708</v>
      </c>
      <c r="V21" s="7" t="s">
        <v>609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678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639</v>
      </c>
      <c r="T22">
        <v>100</v>
      </c>
      <c r="U22" s="11" t="s">
        <v>655</v>
      </c>
      <c r="V22" s="7" t="s">
        <v>533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678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640</v>
      </c>
      <c r="T23">
        <v>100</v>
      </c>
      <c r="U23" s="11" t="s">
        <v>532</v>
      </c>
      <c r="V23" s="7" t="s">
        <v>530</v>
      </c>
      <c r="W23" s="1" t="s">
        <v>531</v>
      </c>
      <c r="X23" s="1" t="s">
        <v>531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678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641</v>
      </c>
      <c r="T24">
        <v>100</v>
      </c>
      <c r="U24" s="11" t="s">
        <v>534</v>
      </c>
      <c r="V24" s="7" t="s">
        <v>535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832</v>
      </c>
      <c r="V25" s="7" t="s">
        <v>833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394</v>
      </c>
      <c r="V26" s="21" t="s">
        <v>392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737</v>
      </c>
      <c r="V27" s="7" t="s">
        <v>393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675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709</v>
      </c>
      <c r="V28" s="7" t="s">
        <v>520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671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658</v>
      </c>
      <c r="V29" s="7" t="s">
        <v>517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522</v>
      </c>
      <c r="V30" s="7" t="s">
        <v>524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664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523</v>
      </c>
      <c r="V31" s="7" t="s">
        <v>525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676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706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447</v>
      </c>
      <c r="C33" s="1" t="s">
        <v>448</v>
      </c>
      <c r="D33" s="25" t="s">
        <v>506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455</v>
      </c>
      <c r="V33" s="1" t="s">
        <v>505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449</v>
      </c>
      <c r="C34" s="1" t="s">
        <v>450</v>
      </c>
      <c r="D34" s="25" t="s">
        <v>506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456</v>
      </c>
      <c r="V34" s="1" t="s">
        <v>451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678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710</v>
      </c>
      <c r="V35" s="7" t="s">
        <v>418</v>
      </c>
      <c r="W35" s="1" t="s">
        <v>454</v>
      </c>
      <c r="X35" s="1" t="s">
        <v>454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671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514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528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699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678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630</v>
      </c>
      <c r="T38">
        <v>100</v>
      </c>
      <c r="U38" s="11" t="s">
        <v>853</v>
      </c>
      <c r="V38" s="7" t="s">
        <v>631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628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629</v>
      </c>
      <c r="T39">
        <v>100</v>
      </c>
      <c r="U39" s="11" t="s">
        <v>626</v>
      </c>
      <c r="V39" s="1" t="s">
        <v>627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672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519</v>
      </c>
      <c r="V40" s="7" t="s">
        <v>521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857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855</v>
      </c>
      <c r="T41">
        <v>100</v>
      </c>
      <c r="U41" s="11" t="s">
        <v>854</v>
      </c>
      <c r="V41" s="7" t="s">
        <v>856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442</v>
      </c>
      <c r="C42" s="1" t="s">
        <v>443</v>
      </c>
      <c r="D42" s="25" t="s">
        <v>509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518</v>
      </c>
      <c r="V42" s="1" t="s">
        <v>444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439</v>
      </c>
      <c r="C43" s="1" t="s">
        <v>237</v>
      </c>
      <c r="D43" s="25" t="s">
        <v>509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457</v>
      </c>
      <c r="V43" s="1" t="s">
        <v>445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700</v>
      </c>
      <c r="V44" s="7" t="s">
        <v>575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678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711</v>
      </c>
      <c r="V45" s="7" t="s">
        <v>606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548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399</v>
      </c>
      <c r="V46" s="1" t="s">
        <v>547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440</v>
      </c>
      <c r="C47" s="1" t="s">
        <v>241</v>
      </c>
      <c r="D47" s="25" t="s">
        <v>508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458</v>
      </c>
      <c r="V47" s="1" t="s">
        <v>507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526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642</v>
      </c>
      <c r="T48">
        <v>100</v>
      </c>
      <c r="U48" s="11" t="s">
        <v>701</v>
      </c>
      <c r="V48" s="1" t="s">
        <v>859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678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712</v>
      </c>
      <c r="V49" s="7" t="s">
        <v>600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678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713</v>
      </c>
      <c r="V50" s="7" t="s">
        <v>632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676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646</v>
      </c>
      <c r="T51">
        <v>100</v>
      </c>
      <c r="U51" s="11" t="s">
        <v>706</v>
      </c>
      <c r="V51" s="1" t="s">
        <v>614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678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714</v>
      </c>
      <c r="V52" s="7" t="s">
        <v>611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678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396</v>
      </c>
      <c r="T53">
        <v>95</v>
      </c>
      <c r="U53" s="11" t="s">
        <v>715</v>
      </c>
      <c r="V53" s="7" t="s">
        <v>599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679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716</v>
      </c>
      <c r="V54" s="1" t="s">
        <v>612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622</v>
      </c>
      <c r="C55" s="1" t="s">
        <v>623</v>
      </c>
      <c r="D55" s="25" t="s">
        <v>678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858</v>
      </c>
      <c r="T55">
        <v>95</v>
      </c>
      <c r="U55" s="11" t="s">
        <v>869</v>
      </c>
      <c r="V55" s="7" t="s">
        <v>860</v>
      </c>
      <c r="W55" s="1" t="s">
        <v>625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678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615</v>
      </c>
      <c r="T56">
        <v>100</v>
      </c>
      <c r="U56" s="11" t="s">
        <v>713</v>
      </c>
      <c r="V56" s="7" t="s">
        <v>616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676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717</v>
      </c>
      <c r="V57" s="7" t="s">
        <v>613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636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694</v>
      </c>
      <c r="V58" s="1" t="s">
        <v>549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400</v>
      </c>
      <c r="V59" s="1" t="s">
        <v>560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542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403</v>
      </c>
      <c r="T60">
        <v>100</v>
      </c>
      <c r="U60" s="11" t="s">
        <v>543</v>
      </c>
      <c r="V60" s="1" t="s">
        <v>544</v>
      </c>
      <c r="W60" s="1" t="s">
        <v>541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621</v>
      </c>
      <c r="C61" s="1" t="s">
        <v>624</v>
      </c>
      <c r="D61" s="25" t="s">
        <v>415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849</v>
      </c>
      <c r="T61">
        <v>100</v>
      </c>
      <c r="U61" s="11" t="s">
        <v>868</v>
      </c>
      <c r="V61" s="7" t="s">
        <v>871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665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768</v>
      </c>
      <c r="V62" s="7" t="s">
        <v>765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665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702</v>
      </c>
      <c r="V63" s="1" t="s">
        <v>395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671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588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665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511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550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397</v>
      </c>
      <c r="V66" s="7" t="s">
        <v>551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548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553</v>
      </c>
      <c r="V67" s="1" t="s">
        <v>552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678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718</v>
      </c>
      <c r="V68" s="1" t="s">
        <v>405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512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510</v>
      </c>
      <c r="V69" s="1" t="s">
        <v>446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675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719</v>
      </c>
      <c r="V70" s="7" t="s">
        <v>647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679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562</v>
      </c>
      <c r="V71" s="7" t="s">
        <v>563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665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766</v>
      </c>
      <c r="V72" s="7" t="s">
        <v>764</v>
      </c>
      <c r="W72" s="1" t="s">
        <v>738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665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848</v>
      </c>
      <c r="V73" s="7" t="s">
        <v>564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681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581</v>
      </c>
      <c r="V74" s="7" t="s">
        <v>580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665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583</v>
      </c>
      <c r="V75" s="1" t="s">
        <v>579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682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461</v>
      </c>
      <c r="V76" s="7" t="s">
        <v>513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683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595</v>
      </c>
      <c r="V77" s="7" t="s">
        <v>596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665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684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475</v>
      </c>
      <c r="V79" s="7" t="s">
        <v>567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665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527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685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476</v>
      </c>
      <c r="T81">
        <v>100</v>
      </c>
      <c r="U81" s="39" t="s">
        <v>695</v>
      </c>
      <c r="V81" s="7" t="s">
        <v>781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686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570</v>
      </c>
      <c r="V82" s="7" t="s">
        <v>568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686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643</v>
      </c>
      <c r="T83">
        <v>100</v>
      </c>
      <c r="U83" s="11" t="s">
        <v>569</v>
      </c>
      <c r="V83" s="7" t="s">
        <v>607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678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644</v>
      </c>
      <c r="T84">
        <v>100</v>
      </c>
      <c r="U84" s="11" t="s">
        <v>720</v>
      </c>
      <c r="V84" s="7" t="s">
        <v>608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673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767</v>
      </c>
      <c r="V85" s="7" t="s">
        <v>763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678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721</v>
      </c>
      <c r="V86" s="7" t="s">
        <v>573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688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592</v>
      </c>
      <c r="T87">
        <v>100</v>
      </c>
      <c r="U87" s="11" t="s">
        <v>593</v>
      </c>
      <c r="V87" s="7" t="s">
        <v>594</v>
      </c>
      <c r="W87" s="1" t="s">
        <v>453</v>
      </c>
      <c r="X87" s="1" t="s">
        <v>452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687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571</v>
      </c>
      <c r="T88">
        <v>100</v>
      </c>
      <c r="U88" s="11" t="s">
        <v>662</v>
      </c>
      <c r="V88" s="7" t="s">
        <v>572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688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566</v>
      </c>
      <c r="V89" s="7" t="s">
        <v>565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675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645</v>
      </c>
      <c r="T90">
        <v>100</v>
      </c>
      <c r="U90" s="11" t="s">
        <v>722</v>
      </c>
      <c r="V90" s="7" t="s">
        <v>610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678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713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678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713</v>
      </c>
      <c r="V92" s="7" t="s">
        <v>598</v>
      </c>
      <c r="W92" s="1" t="s">
        <v>472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677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723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633</v>
      </c>
      <c r="C95" s="1" t="s">
        <v>634</v>
      </c>
      <c r="D95" s="25" t="s">
        <v>636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635</v>
      </c>
      <c r="T95">
        <v>100</v>
      </c>
      <c r="U95" s="11" t="s">
        <v>696</v>
      </c>
      <c r="V95" s="1" t="s">
        <v>637</v>
      </c>
      <c r="W95" s="1" t="s">
        <v>638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676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724</v>
      </c>
      <c r="V96" s="7" t="s">
        <v>597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558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555</v>
      </c>
      <c r="V97" s="1" t="s">
        <v>554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689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697</v>
      </c>
      <c r="V98" s="7" t="s">
        <v>618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585</v>
      </c>
      <c r="T99">
        <v>104</v>
      </c>
      <c r="U99" s="11" t="s">
        <v>584</v>
      </c>
      <c r="V99" s="1" t="s">
        <v>586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686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589</v>
      </c>
      <c r="V100" s="7" t="s">
        <v>590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574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431</v>
      </c>
      <c r="V101" s="7" t="s">
        <v>404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676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725</v>
      </c>
      <c r="V102" s="7" t="s">
        <v>591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691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587</v>
      </c>
      <c r="T103">
        <v>100</v>
      </c>
      <c r="U103" s="11" t="s">
        <v>698</v>
      </c>
      <c r="V103" s="1" t="s">
        <v>782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666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619</v>
      </c>
      <c r="T104">
        <v>100</v>
      </c>
      <c r="U104" s="11" t="s">
        <v>617</v>
      </c>
      <c r="V104" s="1" t="s">
        <v>620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676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706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688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769</v>
      </c>
      <c r="V106" s="7" t="s">
        <v>770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692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650</v>
      </c>
      <c r="V107" s="7" t="s">
        <v>771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559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557</v>
      </c>
      <c r="V108" s="1" t="s">
        <v>556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665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820</v>
      </c>
      <c r="V109" s="7" t="s">
        <v>762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665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760</v>
      </c>
      <c r="V110" s="7" t="s">
        <v>761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665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703</v>
      </c>
      <c r="V111" s="7" t="s">
        <v>578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671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786</v>
      </c>
      <c r="V112" s="7" t="s">
        <v>577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734</v>
      </c>
      <c r="V113" s="7" t="s">
        <v>733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648</v>
      </c>
      <c r="C114" s="1" t="s">
        <v>649</v>
      </c>
      <c r="D114" s="25" t="s">
        <v>693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651</v>
      </c>
      <c r="T114">
        <v>100</v>
      </c>
      <c r="U114" s="11" t="s">
        <v>652</v>
      </c>
      <c r="V114" s="7" t="s">
        <v>653</v>
      </c>
      <c r="W114" s="1" t="s">
        <v>654</v>
      </c>
      <c r="X114" s="1" t="s">
        <v>654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656</v>
      </c>
      <c r="C115" s="1" t="s">
        <v>657</v>
      </c>
      <c r="D115" s="25" t="s">
        <v>661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659</v>
      </c>
      <c r="T115">
        <v>100</v>
      </c>
      <c r="U115" s="11" t="s">
        <v>705</v>
      </c>
      <c r="V115" s="7" t="s">
        <v>660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730</v>
      </c>
      <c r="C116" s="1" t="s">
        <v>731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732</v>
      </c>
      <c r="T116">
        <v>100</v>
      </c>
      <c r="U116" s="11" t="s">
        <v>796</v>
      </c>
      <c r="V116" s="7" t="s">
        <v>736</v>
      </c>
      <c r="W116" s="1" t="s">
        <v>735</v>
      </c>
      <c r="X116" s="1" t="s">
        <v>735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740</v>
      </c>
      <c r="C117" s="1" t="s">
        <v>739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732</v>
      </c>
      <c r="T117">
        <v>101</v>
      </c>
      <c r="U117" s="11" t="s">
        <v>751</v>
      </c>
      <c r="V117" s="7" t="s">
        <v>742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743</v>
      </c>
      <c r="C118" s="1" t="s">
        <v>744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745</v>
      </c>
      <c r="T118">
        <v>100</v>
      </c>
      <c r="U118" s="11" t="s">
        <v>746</v>
      </c>
      <c r="V118" s="7" t="s">
        <v>748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749</v>
      </c>
      <c r="C119" s="1" t="s">
        <v>750</v>
      </c>
      <c r="D119" s="25" t="s">
        <v>747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752</v>
      </c>
      <c r="V119" s="7" t="s">
        <v>815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753</v>
      </c>
      <c r="C120" s="1" t="s">
        <v>754</v>
      </c>
      <c r="D120" s="25" t="s">
        <v>747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759</v>
      </c>
      <c r="T120">
        <v>100</v>
      </c>
      <c r="U120" s="11" t="s">
        <v>811</v>
      </c>
      <c r="V120" s="7" t="s">
        <v>813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777</v>
      </c>
      <c r="C121" s="1" t="s">
        <v>776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785</v>
      </c>
      <c r="T121">
        <v>100</v>
      </c>
      <c r="U121" s="11" t="s">
        <v>779</v>
      </c>
      <c r="V121" s="7" t="s">
        <v>783</v>
      </c>
      <c r="W121" s="1" t="s">
        <v>784</v>
      </c>
      <c r="X121" s="1" t="s">
        <v>784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787</v>
      </c>
      <c r="C122" s="1" t="s">
        <v>788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792</v>
      </c>
      <c r="T122">
        <v>105</v>
      </c>
      <c r="U122" s="11" t="s">
        <v>789</v>
      </c>
      <c r="V122" s="7" t="s">
        <v>790</v>
      </c>
      <c r="W122" s="1" t="s">
        <v>791</v>
      </c>
      <c r="X122" s="1" t="s">
        <v>791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794</v>
      </c>
      <c r="C123" s="15" t="s">
        <v>798</v>
      </c>
      <c r="D123" s="25" t="s">
        <v>793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797</v>
      </c>
      <c r="V123" s="7" t="s">
        <v>795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799</v>
      </c>
      <c r="C124" s="15" t="s">
        <v>800</v>
      </c>
      <c r="D124" s="25" t="s">
        <v>801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802</v>
      </c>
      <c r="T124">
        <v>100</v>
      </c>
      <c r="U124" s="11" t="s">
        <v>812</v>
      </c>
      <c r="V124" s="1" t="s">
        <v>803</v>
      </c>
      <c r="W124" s="15" t="s">
        <v>804</v>
      </c>
      <c r="X124" s="15" t="s">
        <v>804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805</v>
      </c>
      <c r="C125" s="15" t="s">
        <v>806</v>
      </c>
      <c r="D125" s="25" t="s">
        <v>683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807</v>
      </c>
      <c r="T125">
        <v>101</v>
      </c>
      <c r="U125" s="11" t="s">
        <v>808</v>
      </c>
      <c r="V125" s="1" t="s">
        <v>821</v>
      </c>
      <c r="W125" s="15" t="s">
        <v>804</v>
      </c>
      <c r="X125" s="15" t="s">
        <v>804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810</v>
      </c>
      <c r="C126" s="15" t="s">
        <v>809</v>
      </c>
      <c r="D126" s="25" t="s">
        <v>665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814</v>
      </c>
      <c r="T126">
        <v>100</v>
      </c>
      <c r="U126" s="11" t="s">
        <v>827</v>
      </c>
      <c r="V126" s="1" t="s">
        <v>816</v>
      </c>
      <c r="W126" s="15" t="s">
        <v>804</v>
      </c>
      <c r="X126" s="15" t="s">
        <v>804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817</v>
      </c>
      <c r="C127" s="15" t="s">
        <v>818</v>
      </c>
      <c r="D127" s="25" t="s">
        <v>819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745</v>
      </c>
      <c r="T127">
        <v>101</v>
      </c>
      <c r="U127" s="11" t="s">
        <v>823</v>
      </c>
      <c r="V127" s="1" t="s">
        <v>822</v>
      </c>
      <c r="W127" s="15" t="s">
        <v>804</v>
      </c>
      <c r="X127" s="15" t="s">
        <v>804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824</v>
      </c>
      <c r="C128" s="15" t="s">
        <v>825</v>
      </c>
      <c r="D128" s="25" t="s">
        <v>826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828</v>
      </c>
      <c r="T128">
        <v>100</v>
      </c>
      <c r="U128" s="11" t="s">
        <v>830</v>
      </c>
      <c r="V128" s="1" t="s">
        <v>872</v>
      </c>
      <c r="W128" s="15" t="s">
        <v>829</v>
      </c>
      <c r="X128" s="15" t="s">
        <v>829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835</v>
      </c>
      <c r="C129" s="15" t="s">
        <v>834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831</v>
      </c>
      <c r="T129">
        <v>100</v>
      </c>
      <c r="U129" s="11" t="s">
        <v>844</v>
      </c>
      <c r="V129" s="1" t="s">
        <v>846</v>
      </c>
      <c r="W129" s="1" t="s">
        <v>784</v>
      </c>
      <c r="X129" s="1" t="s">
        <v>784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836</v>
      </c>
      <c r="C130" s="15" t="s">
        <v>837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838</v>
      </c>
      <c r="T130">
        <v>103</v>
      </c>
      <c r="U130" s="11" t="s">
        <v>812</v>
      </c>
      <c r="V130" s="1" t="s">
        <v>839</v>
      </c>
      <c r="W130" s="1" t="s">
        <v>784</v>
      </c>
      <c r="X130" s="1" t="s">
        <v>784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843</v>
      </c>
      <c r="C131" s="15" t="s">
        <v>842</v>
      </c>
      <c r="D131" s="25" t="s">
        <v>841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840</v>
      </c>
      <c r="T131">
        <v>100</v>
      </c>
      <c r="U131" s="11" t="s">
        <v>845</v>
      </c>
      <c r="V131" s="1" t="s">
        <v>847</v>
      </c>
      <c r="W131" s="1" t="s">
        <v>784</v>
      </c>
      <c r="X131" s="1" t="s">
        <v>784</v>
      </c>
      <c r="Y131" s="1">
        <v>11000001</v>
      </c>
      <c r="Z131" s="15">
        <v>128</v>
      </c>
      <c r="AA131" s="27">
        <v>0</v>
      </c>
      <c r="AB131" s="25">
        <v>1</v>
      </c>
    </row>
    <row r="132" spans="1:28" ht="36">
      <c r="A132">
        <v>53000129</v>
      </c>
      <c r="B132" s="22" t="s">
        <v>865</v>
      </c>
      <c r="C132" s="15" t="s">
        <v>864</v>
      </c>
      <c r="D132" s="25" t="s">
        <v>866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874</v>
      </c>
      <c r="T132">
        <v>103</v>
      </c>
      <c r="U132" s="11" t="s">
        <v>870</v>
      </c>
      <c r="V132" s="1" t="s">
        <v>873</v>
      </c>
      <c r="W132" s="1" t="s">
        <v>867</v>
      </c>
      <c r="X132" s="1" t="s">
        <v>867</v>
      </c>
      <c r="Y132" s="1">
        <v>11000002</v>
      </c>
      <c r="Z132" s="15">
        <v>129</v>
      </c>
      <c r="AA132" s="27">
        <v>0</v>
      </c>
      <c r="AB132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72" priority="65" operator="notEqual">
      <formula>$E4</formula>
    </cfRule>
  </conditionalFormatting>
  <conditionalFormatting sqref="J17:N35 J4:N15 J38:N68 P38:Q68 P5:Q15 P17:Q35 P4 P70:Q122 J70:N122">
    <cfRule type="cellIs" dxfId="71" priority="64" operator="equal">
      <formula>0</formula>
    </cfRule>
  </conditionalFormatting>
  <conditionalFormatting sqref="I69">
    <cfRule type="cellIs" dxfId="70" priority="29" operator="notEqual">
      <formula>$E69</formula>
    </cfRule>
  </conditionalFormatting>
  <conditionalFormatting sqref="J69:N69 P69:Q69">
    <cfRule type="cellIs" dxfId="69" priority="28" operator="equal">
      <formula>0</formula>
    </cfRule>
  </conditionalFormatting>
  <conditionalFormatting sqref="I36">
    <cfRule type="cellIs" dxfId="68" priority="27" operator="notEqual">
      <formula>$E36</formula>
    </cfRule>
  </conditionalFormatting>
  <conditionalFormatting sqref="J36:N36 P36:Q36">
    <cfRule type="cellIs" dxfId="67" priority="26" operator="equal">
      <formula>0</formula>
    </cfRule>
  </conditionalFormatting>
  <conditionalFormatting sqref="I37">
    <cfRule type="cellIs" dxfId="66" priority="25" operator="notEqual">
      <formula>$E37</formula>
    </cfRule>
  </conditionalFormatting>
  <conditionalFormatting sqref="J37:N37 P37:Q37">
    <cfRule type="cellIs" dxfId="65" priority="24" operator="equal">
      <formula>0</formula>
    </cfRule>
  </conditionalFormatting>
  <conditionalFormatting sqref="H4:H15 H17:H122">
    <cfRule type="cellIs" dxfId="64" priority="20" operator="equal">
      <formula>1</formula>
    </cfRule>
    <cfRule type="cellIs" dxfId="63" priority="21" operator="equal">
      <formula>2</formula>
    </cfRule>
    <cfRule type="cellIs" dxfId="62" priority="22" operator="equal">
      <formula>3</formula>
    </cfRule>
    <cfRule type="cellIs" dxfId="61" priority="23" operator="greaterThanOrEqual">
      <formula>4</formula>
    </cfRule>
  </conditionalFormatting>
  <conditionalFormatting sqref="I16">
    <cfRule type="cellIs" dxfId="60" priority="17" operator="notEqual">
      <formula>$E16</formula>
    </cfRule>
  </conditionalFormatting>
  <conditionalFormatting sqref="J16:N16 P16:Q16">
    <cfRule type="cellIs" dxfId="59" priority="16" operator="equal">
      <formula>0</formula>
    </cfRule>
  </conditionalFormatting>
  <conditionalFormatting sqref="H16">
    <cfRule type="cellIs" dxfId="58" priority="12" operator="equal">
      <formula>1</formula>
    </cfRule>
    <cfRule type="cellIs" dxfId="57" priority="13" operator="equal">
      <formula>2</formula>
    </cfRule>
    <cfRule type="cellIs" dxfId="56" priority="14" operator="equal">
      <formula>3</formula>
    </cfRule>
    <cfRule type="cellIs" dxfId="55" priority="15" operator="greaterThanOrEqual">
      <formula>4</formula>
    </cfRule>
  </conditionalFormatting>
  <conditionalFormatting sqref="D1:D122 D133:D1048576">
    <cfRule type="containsText" dxfId="54" priority="11" operator="containsText" text="未完成">
      <formula>NOT(ISERROR(SEARCH("未完成",D1)))</formula>
    </cfRule>
  </conditionalFormatting>
  <conditionalFormatting sqref="O4:O132">
    <cfRule type="cellIs" dxfId="53" priority="10" operator="equal">
      <formula>0</formula>
    </cfRule>
  </conditionalFormatting>
  <conditionalFormatting sqref="I123:I132">
    <cfRule type="cellIs" dxfId="52" priority="9" operator="notEqual">
      <formula>$E123</formula>
    </cfRule>
  </conditionalFormatting>
  <conditionalFormatting sqref="J123:N132 P123:Q132">
    <cfRule type="cellIs" dxfId="51" priority="8" operator="equal">
      <formula>0</formula>
    </cfRule>
  </conditionalFormatting>
  <conditionalFormatting sqref="H123:H132">
    <cfRule type="cellIs" dxfId="50" priority="4" operator="equal">
      <formula>1</formula>
    </cfRule>
    <cfRule type="cellIs" dxfId="49" priority="5" operator="equal">
      <formula>2</formula>
    </cfRule>
    <cfRule type="cellIs" dxfId="48" priority="6" operator="equal">
      <formula>3</formula>
    </cfRule>
    <cfRule type="cellIs" dxfId="47" priority="7" operator="greaterThanOrEqual">
      <formula>4</formula>
    </cfRule>
  </conditionalFormatting>
  <conditionalFormatting sqref="O123:O132">
    <cfRule type="cellIs" dxfId="46" priority="2" operator="equal">
      <formula>0</formula>
    </cfRule>
  </conditionalFormatting>
  <conditionalFormatting sqref="D123:D132">
    <cfRule type="containsText" dxfId="45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756</v>
      </c>
      <c r="P2" s="18" t="s">
        <v>318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538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185</v>
      </c>
      <c r="T3" s="2" t="s">
        <v>383</v>
      </c>
      <c r="U3" s="6" t="s">
        <v>302</v>
      </c>
      <c r="V3" s="6" t="s">
        <v>304</v>
      </c>
      <c r="W3" s="6" t="s">
        <v>321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726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861</v>
      </c>
      <c r="T6" s="1">
        <v>-1</v>
      </c>
      <c r="U6" s="11" t="s">
        <v>862</v>
      </c>
      <c r="V6" s="7" t="s">
        <v>863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397</v>
      </c>
      <c r="V7" s="7" t="s">
        <v>377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704</v>
      </c>
      <c r="V8" s="7" t="s">
        <v>378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536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537</v>
      </c>
      <c r="T10" s="1">
        <v>-1</v>
      </c>
      <c r="U10" s="11" t="s">
        <v>540</v>
      </c>
      <c r="V10" s="7" t="s">
        <v>539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603</v>
      </c>
      <c r="T11" s="1">
        <v>-1</v>
      </c>
      <c r="U11" s="11" t="s">
        <v>604</v>
      </c>
      <c r="V11" s="7" t="s">
        <v>602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852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849</v>
      </c>
      <c r="T12" s="1">
        <v>-1</v>
      </c>
      <c r="U12" s="11" t="s">
        <v>850</v>
      </c>
      <c r="V12" s="7" t="s">
        <v>851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44" priority="40" operator="equal">
      <formula>0</formula>
    </cfRule>
  </conditionalFormatting>
  <conditionalFormatting sqref="P4:Q8">
    <cfRule type="cellIs" dxfId="43" priority="36" operator="equal">
      <formula>0</formula>
    </cfRule>
  </conditionalFormatting>
  <conditionalFormatting sqref="J4:Q4 O4:O12">
    <cfRule type="cellIs" dxfId="42" priority="35" operator="equal">
      <formula>0</formula>
    </cfRule>
  </conditionalFormatting>
  <conditionalFormatting sqref="I4">
    <cfRule type="cellIs" dxfId="41" priority="34" operator="notEqual">
      <formula>$E4</formula>
    </cfRule>
  </conditionalFormatting>
  <conditionalFormatting sqref="J4:Q4 O4:O12">
    <cfRule type="cellIs" dxfId="40" priority="33" operator="equal">
      <formula>0</formula>
    </cfRule>
  </conditionalFormatting>
  <conditionalFormatting sqref="I5">
    <cfRule type="cellIs" dxfId="39" priority="32" operator="notEqual">
      <formula>$E5</formula>
    </cfRule>
  </conditionalFormatting>
  <conditionalFormatting sqref="J5:Q5">
    <cfRule type="cellIs" dxfId="38" priority="31" operator="equal">
      <formula>0</formula>
    </cfRule>
  </conditionalFormatting>
  <conditionalFormatting sqref="I6">
    <cfRule type="cellIs" dxfId="37" priority="30" operator="notEqual">
      <formula>$E6</formula>
    </cfRule>
  </conditionalFormatting>
  <conditionalFormatting sqref="J6:Q6">
    <cfRule type="cellIs" dxfId="36" priority="29" operator="equal">
      <formula>0</formula>
    </cfRule>
  </conditionalFormatting>
  <conditionalFormatting sqref="I7">
    <cfRule type="cellIs" dxfId="35" priority="28" operator="notEqual">
      <formula>$E7</formula>
    </cfRule>
  </conditionalFormatting>
  <conditionalFormatting sqref="J7:Q7">
    <cfRule type="cellIs" dxfId="34" priority="27" operator="equal">
      <formula>0</formula>
    </cfRule>
  </conditionalFormatting>
  <conditionalFormatting sqref="I8">
    <cfRule type="cellIs" dxfId="33" priority="26" operator="notEqual">
      <formula>$E8</formula>
    </cfRule>
  </conditionalFormatting>
  <conditionalFormatting sqref="J8:Q8">
    <cfRule type="cellIs" dxfId="32" priority="25" operator="equal">
      <formula>0</formula>
    </cfRule>
  </conditionalFormatting>
  <conditionalFormatting sqref="I9:I12">
    <cfRule type="cellIs" dxfId="31" priority="24" operator="notEqual">
      <formula>$E9</formula>
    </cfRule>
  </conditionalFormatting>
  <conditionalFormatting sqref="J9:Q12">
    <cfRule type="cellIs" dxfId="30" priority="23" operator="equal">
      <formula>0</formula>
    </cfRule>
  </conditionalFormatting>
  <conditionalFormatting sqref="H5:H12">
    <cfRule type="cellIs" dxfId="29" priority="6" operator="equal">
      <formula>1</formula>
    </cfRule>
    <cfRule type="cellIs" dxfId="28" priority="7" operator="equal">
      <formula>2</formula>
    </cfRule>
    <cfRule type="cellIs" dxfId="27" priority="8" operator="equal">
      <formula>3</formula>
    </cfRule>
    <cfRule type="cellIs" dxfId="26" priority="9" operator="greaterThanOrEqual">
      <formula>4</formula>
    </cfRule>
  </conditionalFormatting>
  <conditionalFormatting sqref="H4">
    <cfRule type="cellIs" dxfId="25" priority="2" operator="equal">
      <formula>1</formula>
    </cfRule>
    <cfRule type="cellIs" dxfId="24" priority="3" operator="equal">
      <formula>2</formula>
    </cfRule>
    <cfRule type="cellIs" dxfId="23" priority="4" operator="equal">
      <formula>3</formula>
    </cfRule>
    <cfRule type="cellIs" dxfId="22" priority="5" operator="greaterThanOrEqual">
      <formula>4</formula>
    </cfRule>
  </conditionalFormatting>
  <conditionalFormatting sqref="L10:L12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756</v>
      </c>
      <c r="P2" s="18" t="s">
        <v>318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320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185</v>
      </c>
      <c r="T3" s="2" t="s">
        <v>383</v>
      </c>
      <c r="U3" s="6" t="s">
        <v>302</v>
      </c>
      <c r="V3" s="6" t="s">
        <v>304</v>
      </c>
      <c r="W3" s="6" t="s">
        <v>321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427</v>
      </c>
      <c r="C4" s="15" t="s">
        <v>428</v>
      </c>
      <c r="D4" s="25" t="s">
        <v>416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727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420</v>
      </c>
      <c r="C5" s="1" t="s">
        <v>421</v>
      </c>
      <c r="D5" s="25" t="s">
        <v>419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728</v>
      </c>
      <c r="V5" s="7" t="s">
        <v>379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429</v>
      </c>
      <c r="C6" s="1" t="s">
        <v>430</v>
      </c>
      <c r="D6" s="25" t="s">
        <v>406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463</v>
      </c>
      <c r="V6" s="31" t="s">
        <v>424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423</v>
      </c>
      <c r="C7" s="1" t="s">
        <v>422</v>
      </c>
      <c r="D7" s="25" t="s">
        <v>426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425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432</v>
      </c>
      <c r="C8" s="1" t="s">
        <v>434</v>
      </c>
      <c r="D8" s="25" t="s">
        <v>435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729</v>
      </c>
      <c r="V8" s="7" t="s">
        <v>389</v>
      </c>
      <c r="W8" s="1" t="s">
        <v>433</v>
      </c>
      <c r="X8" s="1" t="s">
        <v>433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436</v>
      </c>
      <c r="C9" s="1" t="s">
        <v>437</v>
      </c>
      <c r="D9" s="25" t="s">
        <v>438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459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20" priority="12" operator="notEqual">
      <formula>$E4</formula>
    </cfRule>
  </conditionalFormatting>
  <conditionalFormatting sqref="J4:Q7 O4:O9">
    <cfRule type="cellIs" dxfId="19" priority="11" operator="equal">
      <formula>0</formula>
    </cfRule>
  </conditionalFormatting>
  <conditionalFormatting sqref="J9:Q9">
    <cfRule type="cellIs" dxfId="18" priority="9" operator="equal">
      <formula>0</formula>
    </cfRule>
  </conditionalFormatting>
  <conditionalFormatting sqref="J8:Q8">
    <cfRule type="cellIs" dxfId="17" priority="10" operator="equal">
      <formula>0</formula>
    </cfRule>
  </conditionalFormatting>
  <conditionalFormatting sqref="H5:H9">
    <cfRule type="cellIs" dxfId="16" priority="5" operator="equal">
      <formula>1</formula>
    </cfRule>
    <cfRule type="cellIs" dxfId="15" priority="6" operator="equal">
      <formula>2</formula>
    </cfRule>
    <cfRule type="cellIs" dxfId="14" priority="7" operator="equal">
      <formula>3</formula>
    </cfRule>
    <cfRule type="cellIs" dxfId="13" priority="8" operator="greaterThanOrEqual">
      <formula>4</formula>
    </cfRule>
  </conditionalFormatting>
  <conditionalFormatting sqref="H4">
    <cfRule type="cellIs" dxfId="12" priority="1" operator="equal">
      <formula>1</formula>
    </cfRule>
    <cfRule type="cellIs" dxfId="11" priority="2" operator="equal">
      <formula>2</formula>
    </cfRule>
    <cfRule type="cellIs" dxfId="10" priority="3" operator="equal">
      <formula>3</formula>
    </cfRule>
    <cfRule type="cellIs" dxfId="9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384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388</v>
      </c>
    </row>
    <row r="10" spans="1:11">
      <c r="A10" t="s">
        <v>390</v>
      </c>
      <c r="B10" t="s">
        <v>391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408</v>
      </c>
    </row>
    <row r="2" spans="1:2">
      <c r="A2" t="s">
        <v>407</v>
      </c>
      <c r="B2">
        <f>COUNTIF(标准!D:D,"*单伤*")</f>
        <v>0</v>
      </c>
    </row>
    <row r="3" spans="1:2">
      <c r="A3" t="s">
        <v>409</v>
      </c>
      <c r="B3">
        <f>COUNTIF(标准!D:D,"*群伤*")</f>
        <v>0</v>
      </c>
    </row>
    <row r="4" spans="1:2">
      <c r="A4" t="s">
        <v>410</v>
      </c>
      <c r="B4">
        <f>COUNTIF(标准!D:D,"*单治*")</f>
        <v>0</v>
      </c>
    </row>
    <row r="5" spans="1:2">
      <c r="A5" t="s">
        <v>417</v>
      </c>
      <c r="B5">
        <f>COUNTIF(标准!D:D,"*群治*")</f>
        <v>0</v>
      </c>
    </row>
    <row r="6" spans="1:2">
      <c r="A6" t="s">
        <v>411</v>
      </c>
      <c r="B6">
        <f>COUNTIF(标准!D:D,"*正状*")</f>
        <v>0</v>
      </c>
    </row>
    <row r="7" spans="1:2">
      <c r="A7" t="s">
        <v>412</v>
      </c>
      <c r="B7">
        <f>COUNTIF(标准!D:D,"*负状*")</f>
        <v>0</v>
      </c>
    </row>
    <row r="8" spans="1:2">
      <c r="A8" t="s">
        <v>413</v>
      </c>
      <c r="B8">
        <f>COUNTIF(标准!D:D,"*手牌*")</f>
        <v>17</v>
      </c>
    </row>
    <row r="9" spans="1:2">
      <c r="A9" t="s">
        <v>441</v>
      </c>
      <c r="B9">
        <f>COUNTIF(标准!D:D,"*陷阱*")</f>
        <v>6</v>
      </c>
    </row>
    <row r="10" spans="1:2">
      <c r="A10" t="s">
        <v>414</v>
      </c>
      <c r="B10">
        <f>COUNTIF(标准!D:D,"*地形*")</f>
        <v>7</v>
      </c>
    </row>
    <row r="11" spans="1:2">
      <c r="A11" t="s">
        <v>415</v>
      </c>
      <c r="B11">
        <f>COUNTIF(标准!D:D,"*属性*")</f>
        <v>12</v>
      </c>
    </row>
    <row r="12" spans="1:2">
      <c r="A12" t="s">
        <v>526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2016-12-10T01:18:05Z</dcterms:modified>
</cp:coreProperties>
</file>