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 activeTab="2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4" i="3"/>
  <c r="H5" i="3"/>
  <c r="H6" i="3"/>
  <c r="H7" i="3"/>
  <c r="H8" i="3"/>
  <c r="H9" i="3"/>
  <c r="P4" i="1" l="1"/>
  <c r="H4" i="1" s="1"/>
  <c r="P5" i="1"/>
  <c r="H5" i="1" s="1"/>
  <c r="P6" i="1"/>
  <c r="H6" i="1" s="1"/>
  <c r="P7" i="1"/>
  <c r="H7" i="1" s="1"/>
  <c r="P8" i="1"/>
  <c r="H8" i="1" s="1"/>
  <c r="P9" i="1"/>
  <c r="H9" i="1" s="1"/>
  <c r="P10" i="1"/>
  <c r="H10" i="1" s="1"/>
  <c r="P11" i="1"/>
  <c r="H11" i="1" s="1"/>
  <c r="P12" i="1"/>
  <c r="H12" i="1" s="1"/>
  <c r="P13" i="1"/>
  <c r="H13" i="1" s="1"/>
  <c r="P14" i="1"/>
  <c r="H14" i="1" s="1"/>
  <c r="P15" i="1"/>
  <c r="H15" i="1" s="1"/>
  <c r="P16" i="1"/>
  <c r="H16" i="1" s="1"/>
  <c r="P17" i="1"/>
  <c r="H17" i="1" s="1"/>
  <c r="P18" i="1"/>
  <c r="H18" i="1" s="1"/>
  <c r="P19" i="1"/>
  <c r="H19" i="1" s="1"/>
  <c r="P20" i="1"/>
  <c r="H20" i="1" s="1"/>
  <c r="P21" i="1"/>
  <c r="H21" i="1" s="1"/>
  <c r="P22" i="1"/>
  <c r="H22" i="1" s="1"/>
  <c r="P23" i="1"/>
  <c r="H23" i="1" s="1"/>
  <c r="P24" i="1"/>
  <c r="H24" i="1" s="1"/>
  <c r="P25" i="1"/>
  <c r="H25" i="1" s="1"/>
  <c r="P26" i="1"/>
  <c r="H26" i="1" s="1"/>
  <c r="P27" i="1"/>
  <c r="H27" i="1" s="1"/>
  <c r="P28" i="1"/>
  <c r="H28" i="1" s="1"/>
  <c r="P29" i="1"/>
  <c r="H29" i="1" s="1"/>
  <c r="P30" i="1"/>
  <c r="H30" i="1" s="1"/>
  <c r="P31" i="1"/>
  <c r="H31" i="1" s="1"/>
  <c r="P32" i="1"/>
  <c r="H32" i="1" s="1"/>
  <c r="P33" i="1"/>
  <c r="H33" i="1" s="1"/>
  <c r="P34" i="1"/>
  <c r="H34" i="1" s="1"/>
  <c r="P35" i="1"/>
  <c r="H35" i="1" s="1"/>
  <c r="P36" i="1"/>
  <c r="H36" i="1" s="1"/>
  <c r="P37" i="1"/>
  <c r="H37" i="1" s="1"/>
  <c r="P38" i="1"/>
  <c r="H38" i="1" s="1"/>
  <c r="P39" i="1"/>
  <c r="H39" i="1" s="1"/>
  <c r="P40" i="1"/>
  <c r="H40" i="1" s="1"/>
  <c r="P41" i="1"/>
  <c r="H41" i="1" s="1"/>
  <c r="P42" i="1"/>
  <c r="H42" i="1" s="1"/>
  <c r="P43" i="1"/>
  <c r="H43" i="1" s="1"/>
  <c r="P44" i="1"/>
  <c r="H44" i="1" s="1"/>
  <c r="P45" i="1"/>
  <c r="H45" i="1" s="1"/>
  <c r="P46" i="1"/>
  <c r="H46" i="1" s="1"/>
  <c r="P47" i="1"/>
  <c r="H47" i="1" s="1"/>
  <c r="P48" i="1"/>
  <c r="H48" i="1" s="1"/>
  <c r="P49" i="1"/>
  <c r="H49" i="1" s="1"/>
  <c r="P50" i="1"/>
  <c r="H50" i="1" s="1"/>
  <c r="P51" i="1"/>
  <c r="H51" i="1" s="1"/>
  <c r="P52" i="1"/>
  <c r="H52" i="1" s="1"/>
  <c r="P53" i="1"/>
  <c r="H53" i="1" s="1"/>
  <c r="P54" i="1"/>
  <c r="H54" i="1" s="1"/>
  <c r="P55" i="1"/>
  <c r="H55" i="1" s="1"/>
  <c r="P56" i="1"/>
  <c r="H56" i="1" s="1"/>
  <c r="P57" i="1"/>
  <c r="H57" i="1" s="1"/>
  <c r="P58" i="1"/>
  <c r="H58" i="1" s="1"/>
  <c r="P59" i="1"/>
  <c r="H59" i="1" s="1"/>
  <c r="P60" i="1"/>
  <c r="H60" i="1" s="1"/>
  <c r="P61" i="1"/>
  <c r="H61" i="1" s="1"/>
  <c r="P62" i="1"/>
  <c r="H62" i="1" s="1"/>
  <c r="P63" i="1"/>
  <c r="H63" i="1" s="1"/>
  <c r="P64" i="1"/>
  <c r="H64" i="1" s="1"/>
  <c r="P65" i="1"/>
  <c r="H65" i="1" s="1"/>
  <c r="P66" i="1"/>
  <c r="H66" i="1" s="1"/>
  <c r="P67" i="1"/>
  <c r="H67" i="1" s="1"/>
  <c r="P68" i="1"/>
  <c r="H68" i="1" s="1"/>
  <c r="P69" i="1"/>
  <c r="H69" i="1" s="1"/>
  <c r="P70" i="1"/>
  <c r="H70" i="1" s="1"/>
  <c r="P71" i="1"/>
  <c r="H71" i="1" s="1"/>
  <c r="P72" i="1"/>
  <c r="H72" i="1" s="1"/>
  <c r="P73" i="1"/>
  <c r="H73" i="1" s="1"/>
  <c r="P74" i="1"/>
  <c r="H74" i="1" s="1"/>
  <c r="P75" i="1"/>
  <c r="H75" i="1" s="1"/>
  <c r="P76" i="1"/>
  <c r="H76" i="1" s="1"/>
  <c r="P77" i="1"/>
  <c r="H77" i="1" s="1"/>
  <c r="P78" i="1"/>
  <c r="H78" i="1" s="1"/>
  <c r="P79" i="1"/>
  <c r="H79" i="1" s="1"/>
  <c r="P80" i="1"/>
  <c r="H80" i="1" s="1"/>
  <c r="P81" i="1"/>
  <c r="H81" i="1" s="1"/>
  <c r="P82" i="1"/>
  <c r="H82" i="1" s="1"/>
  <c r="P83" i="1"/>
  <c r="H83" i="1" s="1"/>
  <c r="P84" i="1"/>
  <c r="H84" i="1" s="1"/>
  <c r="P85" i="1"/>
  <c r="H85" i="1" s="1"/>
  <c r="P86" i="1"/>
  <c r="H86" i="1" s="1"/>
  <c r="P87" i="1"/>
  <c r="H87" i="1" s="1"/>
  <c r="P88" i="1"/>
  <c r="H88" i="1" s="1"/>
  <c r="P89" i="1"/>
  <c r="H89" i="1" s="1"/>
  <c r="P90" i="1"/>
  <c r="H90" i="1" s="1"/>
  <c r="P91" i="1"/>
  <c r="H91" i="1" s="1"/>
  <c r="P92" i="1"/>
  <c r="H92" i="1" s="1"/>
  <c r="P93" i="1"/>
  <c r="H93" i="1" s="1"/>
  <c r="P94" i="1"/>
  <c r="H94" i="1" s="1"/>
  <c r="P95" i="1"/>
  <c r="H95" i="1" s="1"/>
  <c r="P96" i="1"/>
  <c r="H96" i="1" s="1"/>
  <c r="P97" i="1"/>
  <c r="H97" i="1" s="1"/>
  <c r="P98" i="1"/>
  <c r="H98" i="1" s="1"/>
  <c r="P99" i="1"/>
  <c r="H99" i="1" s="1"/>
  <c r="P100" i="1"/>
  <c r="H100" i="1" s="1"/>
  <c r="P101" i="1"/>
  <c r="H101" i="1" s="1"/>
  <c r="P102" i="1"/>
  <c r="H102" i="1" s="1"/>
  <c r="P103" i="1"/>
  <c r="H103" i="1" s="1"/>
  <c r="P104" i="1"/>
  <c r="H104" i="1" s="1"/>
  <c r="P105" i="1"/>
  <c r="H105" i="1" s="1"/>
  <c r="P106" i="1"/>
  <c r="H106" i="1" s="1"/>
  <c r="P107" i="1"/>
  <c r="H107" i="1" s="1"/>
  <c r="P108" i="1"/>
  <c r="H108" i="1" s="1"/>
  <c r="P109" i="1"/>
  <c r="H109" i="1" s="1"/>
  <c r="P110" i="1"/>
  <c r="H110" i="1" s="1"/>
  <c r="P111" i="1"/>
  <c r="H111" i="1" s="1"/>
  <c r="P112" i="1"/>
  <c r="H112" i="1" s="1"/>
  <c r="P113" i="1"/>
  <c r="H113" i="1" s="1"/>
  <c r="P114" i="1"/>
  <c r="H114" i="1" s="1"/>
  <c r="P115" i="1"/>
  <c r="H115" i="1" s="1"/>
  <c r="P116" i="1"/>
  <c r="H116" i="1" s="1"/>
  <c r="P117" i="1"/>
  <c r="H117" i="1" s="1"/>
  <c r="P118" i="1"/>
  <c r="H118" i="1" s="1"/>
  <c r="P119" i="1"/>
  <c r="H119" i="1" s="1"/>
  <c r="P120" i="1"/>
  <c r="H120" i="1" s="1"/>
  <c r="P121" i="1"/>
  <c r="H121" i="1" s="1"/>
  <c r="P122" i="1"/>
  <c r="H122" i="1" s="1"/>
  <c r="P123" i="1"/>
  <c r="H123" i="1" s="1"/>
  <c r="P124" i="1"/>
  <c r="H124" i="1" s="1"/>
  <c r="P125" i="1"/>
  <c r="H125" i="1" s="1"/>
  <c r="P126" i="1"/>
  <c r="H126" i="1" s="1"/>
  <c r="P127" i="1"/>
  <c r="H127" i="1" s="1"/>
  <c r="P128" i="1"/>
  <c r="H128" i="1" s="1"/>
  <c r="P4" i="3"/>
  <c r="P5" i="3"/>
  <c r="P6" i="3"/>
  <c r="P7" i="3"/>
  <c r="P8" i="3"/>
  <c r="P9" i="3"/>
  <c r="P4" i="6"/>
  <c r="P5" i="6"/>
  <c r="P6" i="6"/>
  <c r="P7" i="6"/>
  <c r="P8" i="6"/>
  <c r="P9" i="6"/>
  <c r="B10" i="5" l="1"/>
  <c r="B5" i="5" l="1"/>
  <c r="B12" i="5"/>
  <c r="B11" i="5"/>
  <c r="B9" i="5"/>
  <c r="B8" i="5"/>
  <c r="B7" i="5"/>
  <c r="B6" i="5"/>
  <c r="B4" i="5"/>
  <c r="B3" i="5"/>
  <c r="B2" i="5"/>
  <c r="S45" i="1" l="1"/>
  <c r="S36" i="1"/>
  <c r="C6" i="2" l="1"/>
  <c r="D6" i="2"/>
  <c r="E6" i="2"/>
  <c r="F6" i="2"/>
  <c r="B6" i="2"/>
  <c r="D5" i="2"/>
  <c r="E5" i="2"/>
  <c r="F5" i="2"/>
  <c r="C5" i="2"/>
  <c r="B5" i="2"/>
  <c r="C4" i="2"/>
  <c r="D4" i="2"/>
  <c r="E4" i="2"/>
  <c r="F4" i="2"/>
  <c r="B4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  <comment ref="S18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比伤害次，打个折</t>
        </r>
      </text>
    </comment>
    <comment ref="S2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相当于费2张牌</t>
        </r>
      </text>
    </comment>
    <comment ref="S26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算4张手牌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<sst xmlns="http://schemas.openxmlformats.org/spreadsheetml/2006/main" count="1364" uniqueCount="882">
  <si>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</si>
  <si>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</si>
  <si>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</si>
  <si>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</si>
  <si>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</si>
  <si>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</si>
  <si>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</si>
  <si>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</si>
  <si>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</si>
  <si>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</si>
  <si>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</si>
  <si>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</si>
  <si>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</si>
  <si>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</si>
  <si>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</si>
  <si>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</si>
  <si>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</si>
  <si>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雪地</t>
  </si>
  <si>
    <t>山谷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</si>
  <si>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</si>
  <si>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</si>
  <si>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</si>
  <si>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</si>
  <si>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</si>
  <si>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</si>
  <si>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</si>
  <si>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</si>
  <si>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</si>
  <si>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</si>
  <si>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</si>
  <si>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</si>
  <si>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</si>
  <si>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</si>
  <si>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</si>
  <si>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</si>
  <si>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</si>
  <si>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</si>
  <si>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</si>
  <si>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</si>
  <si>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</si>
  <si>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</si>
  <si>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</si>
  <si>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</si>
  <si>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</si>
  <si>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</si>
  <si>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</si>
  <si>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</si>
  <si>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</si>
  <si>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</si>
  <si>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</si>
  <si>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</si>
  <si>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</si>
  <si>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</si>
  <si>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</si>
  <si>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</si>
  <si>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</si>
  <si>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</si>
  <si>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</si>
  <si>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</si>
  <si>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</si>
  <si>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</si>
  <si>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</si>
  <si>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</si>
  <si>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</si>
  <si>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</si>
  <si>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</si>
  <si>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</si>
  <si>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</si>
  <si>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</si>
  <si>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</si>
  <si>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</si>
  <si>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</si>
  <si>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</si>
  <si>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</si>
  <si>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</si>
  <si>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</si>
  <si>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</si>
  <si>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</si>
  <si>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</si>
  <si>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</si>
  <si>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</si>
  <si>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</si>
  <si>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</si>
  <si>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</si>
  <si>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</si>
  <si>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</si>
  <si>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</si>
  <si>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</si>
  <si>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</si>
  <si>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</si>
  <si>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</si>
  <si>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</si>
  <si>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</si>
  <si>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</si>
  <si>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</si>
  <si>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</si>
  <si>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</si>
  <si>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</si>
  <si>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</si>
  <si>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</si>
  <si>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</si>
  <si>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</si>
  <si>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</si>
  <si>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</si>
  <si>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</si>
  <si>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</si>
  <si>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</si>
  <si>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</si>
  <si>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</si>
  <si>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</si>
  <si>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</si>
  <si>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</si>
  <si>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</si>
  <si>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</si>
  <si>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</si>
  <si>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</si>
  <si>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</si>
  <si>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</si>
  <si>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</si>
  <si>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</si>
  <si>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</si>
  <si>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</si>
  <si>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</si>
  <si>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</si>
  <si>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</si>
  <si>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</si>
  <si>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</si>
  <si>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</si>
  <si>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</si>
  <si>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</si>
  <si>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</si>
  <si>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</si>
  <si>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</si>
  <si>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</si>
  <si>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</si>
  <si>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</si>
  <si>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</si>
  <si>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</si>
  <si>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</si>
  <si>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</si>
  <si>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</si>
  <si>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</si>
  <si>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</si>
  <si>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</si>
  <si>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</si>
  <si>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</si>
  <si>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</si>
  <si>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</si>
  <si>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</si>
  <si>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</si>
  <si>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</si>
  <si>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</si>
  <si>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</si>
  <si>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</si>
  <si>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</si>
  <si>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</si>
  <si>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</si>
  <si>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</si>
  <si>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</si>
  <si>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</si>
  <si>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</si>
  <si>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</si>
  <si>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</si>
  <si>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</si>
  <si>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</si>
  <si>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</si>
  <si>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</si>
  <si>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</si>
  <si>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</si>
  <si>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</si>
  <si>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</si>
  <si>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</si>
  <si>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</si>
  <si>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</si>
  <si>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</si>
  <si>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</si>
  <si>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</si>
  <si>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</si>
  <si>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</si>
  <si>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</si>
  <si>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</si>
  <si>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</si>
  <si>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</si>
  <si>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</si>
  <si>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</si>
  <si>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</si>
  <si>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</si>
  <si>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</si>
  <si>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</si>
  <si>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</si>
  <si>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</si>
  <si>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</si>
  <si>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</si>
  <si>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</si>
  <si>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</si>
  <si>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</si>
  <si>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冰岛</t>
  </si>
  <si>
    <t>山峦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</si>
  <si>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</si>
  <si>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</si>
  <si>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</si>
  <si>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</si>
  <si>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</si>
  <si>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</si>
  <si>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</si>
  <si>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</si>
  <si>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</si>
  <si>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</si>
  <si>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</si>
  <si>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</si>
  <si>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</si>
  <si>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</si>
  <si>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</si>
  <si>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</si>
  <si>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</si>
  <si>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</si>
  <si>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</si>
  <si>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</si>
  <si>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</si>
  <si>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</si>
  <si>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Iceland</t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</si>
  <si>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</si>
  <si>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</si>
  <si>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</si>
  <si>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</si>
  <si>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</si>
  <si>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</si>
  <si>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</si>
  <si>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</si>
  <si>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</si>
  <si>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</si>
  <si>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</si>
  <si>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</si>
  <si>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</si>
  <si>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</si>
  <si>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</si>
  <si>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</si>
  <si>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</si>
  <si>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</si>
  <si>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</si>
  <si>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</si>
  <si>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</si>
  <si>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</si>
  <si>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</si>
  <si>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</si>
  <si>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</si>
  <si>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</si>
  <si>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</si>
  <si>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Snowfield</t>
  </si>
  <si>
    <t>Valley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</si>
  <si>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</si>
  <si>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</si>
  <si>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</si>
  <si>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</si>
  <si>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</si>
  <si>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</si>
  <si>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</si>
  <si>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</si>
  <si>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</si>
  <si>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</si>
  <si>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</si>
  <si>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</si>
  <si>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</si>
  <si>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</si>
  <si>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</si>
  <si>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</si>
  <si>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</si>
  <si>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</si>
  <si>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</si>
  <si>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</si>
  <si>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</si>
  <si>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</si>
  <si>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</si>
  <si>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</si>
  <si>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</si>
  <si>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</si>
  <si>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</si>
  <si>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</si>
  <si>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</si>
  <si>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</si>
  <si>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</si>
  <si>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</si>
  <si>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</si>
  <si>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</si>
  <si>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</si>
  <si>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</si>
  <si>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</si>
  <si>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</si>
  <si>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</si>
  <si>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</si>
  <si>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</si>
  <si>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</si>
  <si>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</si>
  <si>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</si>
  <si>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</si>
  <si>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</si>
  <si>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</si>
  <si>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</si>
  <si>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</si>
  <si>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</si>
  <si>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</si>
  <si>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</si>
  <si>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</si>
  <si>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</si>
  <si>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</si>
  <si>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</si>
  <si>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</si>
  <si>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</si>
  <si>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</si>
  <si>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</si>
  <si>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</si>
  <si>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</si>
  <si>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</si>
  <si>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</si>
  <si>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</si>
  <si>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</si>
  <si>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</si>
  <si>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</si>
  <si>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</si>
  <si>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</si>
  <si>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</si>
  <si>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</si>
  <si>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</si>
  <si>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</si>
  <si>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</si>
  <si>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</si>
  <si>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</si>
  <si>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</si>
  <si>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</si>
  <si>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</si>
  <si>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</si>
  <si>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</si>
  <si>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</si>
  <si>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</si>
  <si>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</si>
  <si>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</si>
  <si>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</si>
  <si>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</si>
  <si>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</si>
  <si>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Mountain</t>
  </si>
  <si>
    <t>Swamp</t>
  </si>
  <si>
    <t>Corpse Explosion</t>
  </si>
  <si>
    <t>Resurrect</t>
  </si>
  <si>
    <t>缩写</t>
    <phoneticPr fontId="18" type="noConversion"/>
  </si>
  <si>
    <t>string</t>
    <phoneticPr fontId="18" type="noConversion"/>
  </si>
  <si>
    <t>EnameShort</t>
    <phoneticPr fontId="18" type="noConversion"/>
  </si>
  <si>
    <t>MRC</t>
  </si>
  <si>
    <t>MNN</t>
  </si>
  <si>
    <t>MGC</t>
  </si>
  <si>
    <t>PSN</t>
  </si>
  <si>
    <t>DSR</t>
  </si>
  <si>
    <t>FLM</t>
  </si>
  <si>
    <t>FRM</t>
  </si>
  <si>
    <t>BCH</t>
  </si>
  <si>
    <t>HDS</t>
  </si>
  <si>
    <t>SNW</t>
  </si>
  <si>
    <t>VLL</t>
  </si>
  <si>
    <t>DRK</t>
  </si>
  <si>
    <t>WKN</t>
  </si>
  <si>
    <t>FRB</t>
  </si>
  <si>
    <t>LGH</t>
  </si>
  <si>
    <t>STR</t>
  </si>
  <si>
    <t>CHN</t>
  </si>
  <si>
    <t>RNC</t>
  </si>
  <si>
    <t>SNT</t>
  </si>
  <si>
    <t>CFL</t>
  </si>
  <si>
    <t>RSD</t>
  </si>
  <si>
    <t>HST</t>
  </si>
  <si>
    <t>SLW</t>
  </si>
  <si>
    <t>VLB</t>
  </si>
  <si>
    <t>DTH</t>
  </si>
  <si>
    <t>DMN</t>
  </si>
  <si>
    <t>GRW</t>
  </si>
  <si>
    <t>PRT</t>
  </si>
  <si>
    <t>NVR</t>
  </si>
  <si>
    <t>NSM</t>
  </si>
  <si>
    <t>THN</t>
  </si>
  <si>
    <t>DRN</t>
  </si>
  <si>
    <t>BND</t>
  </si>
  <si>
    <t>TLK</t>
  </si>
  <si>
    <t>TMP</t>
  </si>
  <si>
    <t>MTR</t>
  </si>
  <si>
    <t>FRX</t>
  </si>
  <si>
    <t>NSC</t>
  </si>
  <si>
    <t>RTH</t>
  </si>
  <si>
    <t>CST</t>
  </si>
  <si>
    <t>DRG</t>
  </si>
  <si>
    <t>HRR</t>
  </si>
  <si>
    <t>RDT</t>
  </si>
  <si>
    <t>GRC</t>
  </si>
  <si>
    <t>JDG</t>
  </si>
  <si>
    <t>SLS</t>
  </si>
  <si>
    <t>SLT</t>
  </si>
  <si>
    <t>NTD</t>
  </si>
  <si>
    <t>RMV</t>
  </si>
  <si>
    <t>LFS</t>
  </si>
  <si>
    <t>NCD</t>
  </si>
  <si>
    <t>FLW</t>
  </si>
  <si>
    <t>FVG</t>
  </si>
  <si>
    <t>SMS</t>
  </si>
  <si>
    <t>SHT</t>
  </si>
  <si>
    <t>GRT</t>
  </si>
  <si>
    <t>BLD</t>
  </si>
  <si>
    <t>SNL</t>
  </si>
  <si>
    <t>SHR</t>
  </si>
  <si>
    <t>SCL</t>
  </si>
  <si>
    <t>RTF</t>
  </si>
  <si>
    <t>CHS</t>
  </si>
  <si>
    <t>STS</t>
  </si>
  <si>
    <t>BLN</t>
  </si>
  <si>
    <t>PLG</t>
  </si>
  <si>
    <t>LFF</t>
  </si>
  <si>
    <t>TPF</t>
  </si>
  <si>
    <t>CRM</t>
  </si>
  <si>
    <t>GGN</t>
  </si>
  <si>
    <t>GBL</t>
  </si>
  <si>
    <t>SHN</t>
  </si>
  <si>
    <t>SPR</t>
  </si>
  <si>
    <t>CHR</t>
  </si>
  <si>
    <t>DSB</t>
  </si>
  <si>
    <t>RRW</t>
  </si>
  <si>
    <t>BLS</t>
  </si>
  <si>
    <t>LVF</t>
  </si>
  <si>
    <t>CLD</t>
  </si>
  <si>
    <t>GYS</t>
  </si>
  <si>
    <t>BNS</t>
  </si>
  <si>
    <t>FST</t>
  </si>
  <si>
    <t>CRR</t>
  </si>
  <si>
    <t>RCL</t>
  </si>
  <si>
    <t>CYC</t>
  </si>
  <si>
    <t>CLP</t>
  </si>
  <si>
    <t>GRV</t>
  </si>
  <si>
    <t>GTT</t>
  </si>
  <si>
    <t>GDS</t>
  </si>
  <si>
    <t>BTF</t>
  </si>
  <si>
    <t>PNS</t>
  </si>
  <si>
    <t>MTT</t>
  </si>
  <si>
    <t>HPB</t>
  </si>
  <si>
    <t>SLV</t>
  </si>
  <si>
    <t>WZR</t>
  </si>
  <si>
    <t>SHF</t>
  </si>
  <si>
    <t>LKF</t>
  </si>
  <si>
    <t>VLC</t>
  </si>
  <si>
    <t>GRS</t>
  </si>
  <si>
    <t>FRY</t>
  </si>
  <si>
    <t>STN</t>
  </si>
  <si>
    <t>CLN</t>
  </si>
  <si>
    <t>SWM</t>
  </si>
  <si>
    <t>CRP</t>
  </si>
  <si>
    <t>RSR</t>
  </si>
  <si>
    <t>CUR</t>
    <phoneticPr fontId="18" type="noConversion"/>
  </si>
  <si>
    <t>DUN</t>
    <phoneticPr fontId="18" type="noConversion"/>
  </si>
  <si>
    <t>FOG</t>
    <phoneticPr fontId="18" type="noConversion"/>
  </si>
  <si>
    <t>PEC</t>
    <phoneticPr fontId="18" type="noConversion"/>
  </si>
  <si>
    <t>PAN</t>
    <phoneticPr fontId="18" type="noConversion"/>
  </si>
  <si>
    <t>RUN</t>
    <phoneticPr fontId="18" type="noConversion"/>
  </si>
  <si>
    <t>ARR</t>
    <phoneticPr fontId="18" type="noConversion"/>
  </si>
  <si>
    <t>SEA</t>
    <phoneticPr fontId="18" type="noConversion"/>
  </si>
  <si>
    <t>ROT</t>
    <phoneticPr fontId="18" type="noConversion"/>
  </si>
  <si>
    <t>Soul Steal</t>
    <phoneticPr fontId="18" type="noConversion"/>
  </si>
  <si>
    <t>Soul Snatch</t>
    <phoneticPr fontId="18" type="noConversion"/>
  </si>
  <si>
    <t>SLN</t>
    <phoneticPr fontId="18" type="noConversion"/>
  </si>
  <si>
    <t>SLE</t>
    <phoneticPr fontId="18" type="noConversion"/>
  </si>
  <si>
    <t>MGS</t>
    <phoneticPr fontId="18" type="noConversion"/>
  </si>
  <si>
    <t>MGB</t>
    <phoneticPr fontId="18" type="noConversion"/>
  </si>
  <si>
    <t>MNT</t>
    <phoneticPr fontId="18" type="noConversion"/>
  </si>
  <si>
    <t>MNC</t>
    <phoneticPr fontId="18" type="noConversion"/>
  </si>
  <si>
    <t>BLK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</si>
  <si>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</si>
  <si>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</si>
  <si>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</si>
  <si>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</si>
  <si>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</si>
  <si>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</si>
  <si>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if(!t.IsHero){ t.SetToPosition("around");}</t>
    <phoneticPr fontId="18" type="noConversion"/>
  </si>
  <si>
    <t>NEC</t>
    <phoneticPr fontId="18" type="noConversion"/>
  </si>
  <si>
    <t>NEH</t>
    <phoneticPr fontId="18" type="noConversion"/>
  </si>
  <si>
    <t>NEX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</si>
  <si>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</si>
  <si>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</si>
  <si>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</si>
  <si>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</si>
  <si>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</si>
  <si>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</si>
  <si>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</si>
  <si>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</si>
  <si>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</si>
  <si>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</si>
  <si>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</si>
  <si>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</si>
  <si>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</si>
  <si>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</si>
  <si>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</si>
  <si>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</si>
  <si>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</si>
  <si>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</si>
  <si>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</si>
  <si>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</si>
  <si>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</si>
  <si>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</si>
  <si>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</si>
  <si>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</si>
  <si>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</si>
  <si>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</si>
  <si>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</si>
  <si>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</si>
  <si>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</si>
  <si>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</si>
  <si>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</si>
  <si>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</si>
  <si>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m.ReviveUnit(mouse,s.Cure);</t>
    <phoneticPr fontId="18" type="noConversion"/>
  </si>
  <si>
    <t>复活己方指定单位，并回复其{1}点生命</t>
    <phoneticPr fontId="18" type="noConversion"/>
  </si>
  <si>
    <t>t.OnMagicDamage(s.Damage,8);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</si>
  <si>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</si>
  <si>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</si>
  <si>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</si>
  <si>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</si>
  <si>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</si>
  <si>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</si>
  <si>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</si>
  <si>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</si>
  <si>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使敌方单体衰老{2:0.0}回合</t>
    <phoneticPr fontId="18" type="noConversion"/>
  </si>
  <si>
    <t>使敌我所有单位进入混乱状态{2:0.0}回合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</si>
  <si>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</si>
  <si>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</si>
  <si>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</si>
  <si>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</si>
  <si>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</si>
  <si>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</si>
  <si>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</si>
  <si>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</si>
  <si>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</si>
  <si>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回复己方墓地周围1.5范围内友军{1}点生命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</si>
  <si>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</si>
  <si>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</si>
  <si>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</si>
  <si>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</si>
  <si>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</si>
  <si>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</si>
  <si>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t.OnMagicDamage(s.Damage,2);</t>
    <phoneticPr fontId="18" type="noConversion"/>
  </si>
  <si>
    <t>回复我方单体{1}点生命并提升20%生命上限</t>
    <phoneticPr fontId="18" type="noConversion"/>
  </si>
  <si>
    <t>对敌我所有3级以下单位造成{0}点魔法伤害</t>
    <phoneticPr fontId="18" type="noConversion"/>
  </si>
  <si>
    <t>t.OnMagicDamage(t.IsHero?s.Damage*3/2:s.Damage,0);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</si>
  <si>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</si>
  <si>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</si>
  <si>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</si>
  <si>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</si>
  <si>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召唤师回复{3:0.0}点魔法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</si>
  <si>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</si>
  <si>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</si>
  <si>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</si>
  <si>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</si>
  <si>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</si>
  <si>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t.OnMagicDamage(s.Damage,3);if(MathTool.GetRandom(100)&lt;s.Rate)t.AddBuff(10,lv,s.Time);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</si>
  <si>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</si>
  <si>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</si>
  <si>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t.OnMagicDamage(s.Damage,7);if(t.Star&lt;6&amp;&amp;MathTool.GetRandom(100)&lt;s.Rate)t.SuddenDeath();</t>
    <phoneticPr fontId="18" type="noConversion"/>
  </si>
  <si>
    <t>holy1</t>
    <phoneticPr fontId="18" type="noConversion"/>
  </si>
  <si>
    <t>t.OnMagicDamage(s.Damage,5);if(MathTool.GetRandom(100)&lt;s.Rate)t.AddBuff(9,lv,s.Time);</t>
    <phoneticPr fontId="18" type="noConversion"/>
  </si>
  <si>
    <t>永久降低敌方单体{3:0.0}%防御</t>
    <phoneticPr fontId="18" type="noConversion"/>
  </si>
  <si>
    <t>永久降低敌方单体{3:0.0}%攻击</t>
    <phoneticPr fontId="18" type="noConversion"/>
  </si>
  <si>
    <t>永久提高我方单体{3:0.0}%防御</t>
    <phoneticPr fontId="18" type="noConversion"/>
  </si>
  <si>
    <t>2/3机率使对方召唤师魔法减少{3:0.0}，否则自身魔法减少{3:0.0}</t>
    <phoneticPr fontId="18" type="noConversion"/>
  </si>
  <si>
    <t>减少双方召唤师{3:0.0}点怒气和魔法</t>
    <phoneticPr fontId="18" type="noConversion"/>
  </si>
  <si>
    <t>t.OnMagicDamage(s.Damage,5);p.AddCard(s.Id, s.Level);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</si>
  <si>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</si>
  <si>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</si>
  <si>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</si>
  <si>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回复1.5卡片距离内我方单位{1}点生命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</si>
  <si>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</si>
  <si>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</si>
  <si>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召唤师回复{3:0.0}点怒气</t>
    <phoneticPr fontId="18" type="noConversion"/>
  </si>
  <si>
    <t>夺取对方召唤师{3:0.0}点魔法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</si>
  <si>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</si>
  <si>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</si>
  <si>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</si>
  <si>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</si>
  <si>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</si>
  <si>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消耗自己所有的怒气和魔法，清除目标负面状态，并回复目标{1}点生命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</si>
  <si>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</si>
  <si>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</si>
  <si>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</si>
  <si>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m.SetTile(1,mouse,10,2);if(MathTool.GetRandom(100)&lt;s.Rate) m.SetTile(3,mouse,10,2);</t>
    <phoneticPr fontId="18" type="noConversion"/>
  </si>
  <si>
    <t>将一行地形变换为风属性,{4:0.0}%几率触发该列地形变换为风属性</t>
    <phoneticPr fontId="18" type="noConversion"/>
  </si>
  <si>
    <t>m.SetTile(1,mouse,10,3);if(MathTool.GetRandom(100)&lt;s.Rate) m.SetTile(3,mouse,10,3);</t>
    <phoneticPr fontId="18" type="noConversion"/>
  </si>
  <si>
    <t>m.SetTile(1,mouse,10,9);if(MathTool.GetRandom(100)&lt;s.Rate) m.SetTile(3,mouse,10,9);</t>
    <phoneticPr fontId="18" type="noConversion"/>
  </si>
  <si>
    <t>m.SetTile(1,mouse,10,1);if(MathTool.GetRandom(100)&lt;s.Rate) m.SetTile(3,mouse,10,1);</t>
    <phoneticPr fontId="18" type="noConversion"/>
  </si>
  <si>
    <t>m.SetTile(1,mouse,10,7);if(MathTool.GetRandom(100)&lt;s.Rate) m.SetTile(3,mouse,10,7);</t>
    <phoneticPr fontId="18" type="noConversion"/>
  </si>
  <si>
    <t>m.SetTile(1,mouse,10,4);if(MathTool.GetRandom(100)&lt;s.Rate) m.SetTile(3,mouse,10,4);</t>
    <phoneticPr fontId="18" type="noConversion"/>
  </si>
  <si>
    <t>m.SetTile(1,mouse,10,5);if(MathTool.GetRandom(100)&lt;s.Rate) m.SetTile(3,mouse,10,5);</t>
    <phoneticPr fontId="18" type="noConversion"/>
  </si>
  <si>
    <t>m.SetTile(1,mouse,10,6);if(MathTool.GetRandom(100)&lt;s.Rate) m.SetTile(3,mouse,10,6);</t>
    <phoneticPr fontId="18" type="noConversion"/>
  </si>
  <si>
    <t>m.SetTile(1,mouse,10,8);if(MathTool.GetRandom(100)&lt;s.Rate) m.SetTile(3,mouse,10,8);</t>
    <phoneticPr fontId="18" type="noConversion"/>
  </si>
  <si>
    <t>将一行地形变换为火属性,{4:0.0}%几率触发该列地形变换为火属性</t>
    <phoneticPr fontId="18" type="noConversion"/>
  </si>
  <si>
    <t>将一行地形变换为无属性,{4:0.0}%几率触发该列地形变换为无属性</t>
    <phoneticPr fontId="18" type="noConversion"/>
  </si>
  <si>
    <t>将一行地形变换为水属性,{4:0.0}%几率触发该列地形变换为水属性</t>
    <phoneticPr fontId="18" type="noConversion"/>
  </si>
  <si>
    <t>将一行地形变换为光属性,{4:0.0}%几率触发该列地形变换为光属性</t>
    <phoneticPr fontId="18" type="noConversion"/>
  </si>
  <si>
    <t>将一行地形变换为地属性,{4:0.0}%几率触发该列地形变换为地属性</t>
    <phoneticPr fontId="18" type="noConversion"/>
  </si>
  <si>
    <t>将一行地形变换为冰属性,{4:0.0}%几率触发该列地形变换为冰属性</t>
    <phoneticPr fontId="18" type="noConversion"/>
  </si>
  <si>
    <t>将一行地形变换为雷属性,{4:0.0}%几率触发该列地形变换为雷属性</t>
    <phoneticPr fontId="18" type="noConversion"/>
  </si>
  <si>
    <t>将一行地形变换为暗属性,{4:0.0}%几率触发该列地形变换为暗属性</t>
    <phoneticPr fontId="18" type="noConversion"/>
  </si>
  <si>
    <t>立即获得1张卡片，使用后{4:0.0}%几率返回手牌</t>
    <phoneticPr fontId="18" type="noConversion"/>
  </si>
  <si>
    <t>将1.2卡片范围地形变换为风属性，{4:0.0}%几率扩大效果到1.5卡牌范围</t>
    <phoneticPr fontId="18" type="noConversion"/>
  </si>
  <si>
    <t>将1.2卡片范围地形变换为火属性，{4:0.0}%几率扩大效果到1.5卡牌范围</t>
    <phoneticPr fontId="18" type="noConversion"/>
  </si>
  <si>
    <t>将1.2卡片范围地形变换为水属性，{4:0.0}%几率扩大效果到1.5卡牌范围</t>
    <phoneticPr fontId="18" type="noConversion"/>
  </si>
  <si>
    <t>将1.2卡片范围地形变换为无属性，{4:0.0}%几率扩大效果到1.5卡牌范围</t>
    <phoneticPr fontId="18" type="noConversion"/>
  </si>
  <si>
    <t>将1.2卡片范围地形变换为光属性，{4:0.0}%几率扩大效果到1.5卡牌范围</t>
    <phoneticPr fontId="18" type="noConversion"/>
  </si>
  <si>
    <t>将1.2卡片范围地形变换为冰属性，{4:0.0}%几率扩大效果到1.5卡牌范围</t>
    <phoneticPr fontId="18" type="noConversion"/>
  </si>
  <si>
    <t>将1.2卡片范围地形变换为地属性，{4:0.0}%几率扩大效果到1.5卡牌范围</t>
    <phoneticPr fontId="18" type="noConversion"/>
  </si>
  <si>
    <t>将1.2卡片范围地形变换为雷属性，{4:0.0}%几率扩大效果到1.5卡牌范围</t>
    <phoneticPr fontId="18" type="noConversion"/>
  </si>
  <si>
    <t>将1.2卡片范围地形变换为暗属性，{4:0.0}%几率扩大效果到1.5卡牌范围</t>
    <phoneticPr fontId="18" type="noConversion"/>
  </si>
  <si>
    <t>if(MathTool.GetRandom(100)&lt;s.Rate)m.SetTile(4,mouse,15,2);else m.SetTile(4,mouse,10,2);</t>
    <phoneticPr fontId="18" type="noConversion"/>
  </si>
  <si>
    <t>if(MathTool.GetRandom(100)&lt;s.Rate)m.SetTile(4,mouse,15,3);else m.SetTile(4,mouse,10,3);</t>
    <phoneticPr fontId="18" type="noConversion"/>
  </si>
  <si>
    <t>if(MathTool.GetRandom(100)&lt;s.Rate)m.SetTile(4,mouse,15,9);else m.SetTile(4,mouse,10,9);</t>
    <phoneticPr fontId="18" type="noConversion"/>
  </si>
  <si>
    <t>if(MathTool.GetRandom(100)&lt;s.Rate)m.SetTile(4,mouse,15,1);else m.SetTile(4,mouse,10,1);</t>
    <phoneticPr fontId="18" type="noConversion"/>
  </si>
  <si>
    <t>if(MathTool.GetRandom(100)&lt;s.Rate)m.SetTile(4,mouse,15,7);else m.SetTile(4,mouse,10,7);</t>
    <phoneticPr fontId="18" type="noConversion"/>
  </si>
  <si>
    <t>if(MathTool.GetRandom(100)&lt;s.Rate)m.SetTile(4,mouse,15,4);else m.SetTile(4,mouse,10,4);</t>
    <phoneticPr fontId="18" type="noConversion"/>
  </si>
  <si>
    <t>if(MathTool.GetRandom(100)&lt;s.Rate)m.SetTile(4,mouse,15,5);else m.SetTile(4,mouse,10,5);</t>
    <phoneticPr fontId="18" type="noConversion"/>
  </si>
  <si>
    <t>if(MathTool.GetRandom(100)&lt;s.Rate)m.SetTile(4,mouse,15,6);else m.SetTile(4,mouse,10,6);</t>
    <phoneticPr fontId="18" type="noConversion"/>
  </si>
  <si>
    <t>if(MathTool.GetRandom(100)&lt;s.Rate)m.SetTile(4,mouse,15,8);else m.SetTile(4,mouse,10,8);</t>
    <phoneticPr fontId="18" type="noConversion"/>
  </si>
  <si>
    <t>对敌方单体造成{0}点魔法伤害，并有{4:0.0}%几率麻痹目标{2:0.0}回合</t>
    <phoneticPr fontId="18" type="noConversion"/>
  </si>
  <si>
    <t>对敌方单体造成{0}点魔法伤害，并有{4:0.0}%几率冰冻目标{2:0.0}回合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</si>
  <si>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</si>
  <si>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</si>
  <si>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</si>
  <si>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</si>
  <si>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</si>
  <si>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</si>
  <si>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</si>
  <si>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</si>
  <si>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</si>
  <si>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</si>
  <si>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</si>
  <si>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</si>
  <si>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</si>
  <si>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</si>
  <si>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</si>
  <si>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</si>
  <si>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PLM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</si>
  <si>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</si>
  <si>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</si>
  <si>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</si>
  <si>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</si>
  <si>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</si>
  <si>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</si>
  <si>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</si>
  <si>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</si>
  <si>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</si>
  <si>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</si>
  <si>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把敌方单体变为羊，并降低目标{3:0.0}%生命上限。</t>
    <phoneticPr fontId="18" type="noConversion"/>
  </si>
  <si>
    <t>使敌方单体睡眠{2:0.0}回合，并有{4:0.0}%几率将星级低于4的目标变为巨鼠</t>
    <phoneticPr fontId="18" type="noConversion"/>
  </si>
  <si>
    <t>回复双方召唤师{3:0.0}点怒气和魔法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</si>
  <si>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</si>
  <si>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</si>
  <si>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t.Transform(13002);t.MaxHp=(int)(t.MaxHp*(100-s.Help)/100);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</si>
  <si>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</si>
  <si>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</si>
  <si>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</si>
  <si>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</si>
  <si>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int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</si>
  <si>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</si>
  <si>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</si>
  <si>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</si>
  <si>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</si>
  <si>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</si>
  <si>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</si>
  <si>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</si>
  <si>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</si>
  <si>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对1行敌方单位造成{0}点魔法伤害</t>
    <phoneticPr fontId="18" type="noConversion"/>
  </si>
  <si>
    <t>对2卡片距离斜十字内敌方单位造成{0}点魔法伤害</t>
    <phoneticPr fontId="18" type="noConversion"/>
  </si>
  <si>
    <t>r.ConvertCard(2,10019,(int)-s.Help);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</si>
  <si>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</si>
  <si>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</si>
  <si>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</si>
  <si>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</si>
  <si>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</si>
  <si>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</si>
  <si>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</si>
  <si>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t.AddHp(s.Cure);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</si>
  <si>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</si>
  <si>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</si>
  <si>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将目前单位传送到随机相邻行，使用后{4:0.0}%返回手牌</t>
    <phoneticPr fontId="18" type="noConversion"/>
  </si>
  <si>
    <t>t.ClearDebuff();if(MathTool.GetRandom(100)&lt;s.Rate) p.AddCard(s.Id, s.Level);</t>
    <phoneticPr fontId="18" type="noConversion"/>
  </si>
  <si>
    <t>m.SetRowUnitPosition(mouse.Y,p.IsLeft,"siden");if(MathTool.GetRandom(100)&lt;s.Rate) p.AddCard(s.Id, s.Level);</t>
    <phoneticPr fontId="18" type="noConversion"/>
  </si>
  <si>
    <t>m.DragRandomUnitNear(mouse);if(MathTool.GetRandom(100)&lt;s.Rate) p.AddCard(s.Id, s.Level);</t>
    <phoneticPr fontId="18" type="noConversion"/>
  </si>
  <si>
    <t>复制一张己方场上怪物到手牌，并提升{3:0}级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</si>
  <si>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</si>
  <si>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</si>
  <si>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消耗召唤师所有魔法，回复{3:0.0}倍魔法的怒气</t>
    <phoneticPr fontId="18" type="noConversion"/>
  </si>
  <si>
    <t>使1列敌方单位流血{2:0.0}回合</t>
    <phoneticPr fontId="18" type="noConversion"/>
  </si>
  <si>
    <t>使1.5卡片距离内敌方单位致盲{2:0.0}回合</t>
    <phoneticPr fontId="18" type="noConversion"/>
  </si>
  <si>
    <t>NAW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</si>
  <si>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</si>
  <si>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</si>
  <si>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</si>
  <si>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</si>
  <si>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</si>
  <si>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p.AddLp(s.Help);p.AddMp(s.Help);r.AddLp(s.Help);r.AddMp(s.Help);</t>
  </si>
  <si>
    <t>t.Owner.AddLp(-10);t.Owner.AddMp(-10);t.ClearDebuff();t.AddHp(s.Cure);</t>
  </si>
  <si>
    <t>p.AddLp(-s.Help);p.AddMp(-s.Help);r.AddLp(-s.Help);r.AddMp(-s.Help);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</si>
  <si>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</si>
  <si>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</si>
  <si>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</si>
  <si>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永久提高我方单体{3:0.0}%攻击</t>
    <phoneticPr fontId="18" type="noConversion"/>
  </si>
  <si>
    <t>永久降低1.2卡片距离内敌方{3:0.0}%速度</t>
    <phoneticPr fontId="18" type="noConversion"/>
  </si>
  <si>
    <t>使一列我方单位永久提高{3:0.0}%速度</t>
    <phoneticPr fontId="18" type="noConversion"/>
  </si>
  <si>
    <t>p.AddMp(s.Help);p.AddLp(s.Help);</t>
    <phoneticPr fontId="18" type="noConversion"/>
  </si>
  <si>
    <t>回复召唤师{3:0.0}点怒气和魔法</t>
    <phoneticPr fontId="18" type="noConversion"/>
  </si>
  <si>
    <t>UFS</t>
    <phoneticPr fontId="18" type="noConversion"/>
  </si>
  <si>
    <t>直接杀死己方随从，并回复生命百分比x{3:0.0}点魔法</t>
    <phoneticPr fontId="18" type="noConversion"/>
  </si>
  <si>
    <t>p.AddMp(s.Help*t.HpRate/100);t.SuddenDeath();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</si>
  <si>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</si>
  <si>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</si>
  <si>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</si>
  <si>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t.ForgetSkill();</t>
    <phoneticPr fontId="18" type="noConversion"/>
  </si>
  <si>
    <t>使目标加速{3:0}%</t>
    <phoneticPr fontId="18" type="noConversion"/>
  </si>
  <si>
    <t>使目标减速{3:0}%</t>
    <phoneticPr fontId="18" type="noConversion"/>
  </si>
  <si>
    <t>p.MpCost+=2;p.LpCost-=2;</t>
    <phoneticPr fontId="18" type="noConversion"/>
  </si>
  <si>
    <t>己方召唤师使用魔法/武器卡消耗+2，使用怪物卡消耗-2</t>
    <phoneticPr fontId="18" type="noConversion"/>
  </si>
  <si>
    <t>使1.5卡片距离内我方单位永久提高{3:0.0}%命中和回避</t>
    <phoneticPr fontId="18" type="noConversion"/>
  </si>
  <si>
    <t>永久增加己方墓地周围1.5范围内友军{3:0.0}%防御</t>
    <phoneticPr fontId="18" type="noConversion"/>
  </si>
  <si>
    <t>永久提高我方单体{3:0.0}%攻击和防御</t>
    <phoneticPr fontId="18" type="noConversion"/>
  </si>
  <si>
    <t>使1.5卡片距离内我方非机械元素单位永久提高{3:0.0}%速度和攻击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</si>
  <si>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</si>
  <si>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</si>
  <si>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</si>
  <si>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</si>
  <si>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</si>
  <si>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</si>
  <si>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</si>
  <si>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过牌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</si>
  <si>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</si>
  <si>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</si>
  <si>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</si>
  <si>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</si>
  <si>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</si>
  <si>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</si>
  <si>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</si>
  <si>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</si>
  <si>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</si>
  <si>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</si>
  <si>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</si>
  <si>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WDP</t>
    <phoneticPr fontId="18" type="noConversion"/>
  </si>
  <si>
    <t>Word Exchange</t>
    <phoneticPr fontId="18" type="noConversion"/>
  </si>
  <si>
    <t>WDE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</si>
  <si>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</si>
  <si>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</si>
  <si>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</si>
  <si>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</si>
  <si>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</si>
  <si>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</si>
  <si>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WDS</t>
    <phoneticPr fontId="18" type="noConversion"/>
  </si>
  <si>
    <t>圣言-速</t>
    <phoneticPr fontId="18" type="noConversion"/>
  </si>
  <si>
    <t>Word Haste</t>
    <phoneticPr fontId="18" type="noConversion"/>
  </si>
  <si>
    <t>WDH</t>
    <phoneticPr fontId="18" type="noConversion"/>
  </si>
  <si>
    <t>p.AddLp(p.Mp*s.Help);p.AddMp(-10);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</si>
  <si>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</si>
  <si>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</si>
  <si>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</si>
  <si>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</si>
  <si>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WDR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</si>
  <si>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</si>
  <si>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</si>
  <si>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</si>
  <si>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WDB</t>
    <phoneticPr fontId="18" type="noConversion"/>
  </si>
  <si>
    <t>负状</t>
    <phoneticPr fontId="18" type="noConversion"/>
  </si>
  <si>
    <t>p.GetNextNCard(2);if(MathTool.GetRandom(100)&lt;s.Rate) p.GetNextNCard(1);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</si>
  <si>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</si>
  <si>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</si>
  <si>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</si>
  <si>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</si>
  <si>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</si>
  <si>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</si>
  <si>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</si>
  <si>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</si>
  <si>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陷阱：使对方使用的下张卡牌无效。触发几率{4:0.0}%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</si>
  <si>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</si>
  <si>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</si>
  <si>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</si>
  <si>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陷阱：冰冻召唤的怪物5回合。触发几率{4:0.0}%</t>
    <phoneticPr fontId="18" type="noConversion"/>
  </si>
  <si>
    <t>爆炸陷阱</t>
    <phoneticPr fontId="18" type="noConversion"/>
  </si>
  <si>
    <t>Explosion Trap</t>
    <phoneticPr fontId="18" type="noConversion"/>
  </si>
  <si>
    <t>DMD</t>
    <phoneticPr fontId="18" type="noConversion"/>
  </si>
  <si>
    <t>EPT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</si>
  <si>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</si>
  <si>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</si>
  <si>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</si>
  <si>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t.Atk.Source*=(1-s.Help/100);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</si>
  <si>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</si>
  <si>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</si>
  <si>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</si>
  <si>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foreach(IMonster im in m.GetAllMonster(mouse).FilterType(2))im.OnMagicDamage(s.Damage,1);</t>
  </si>
  <si>
    <t>foreach(IMonster im in m.GetAllMonster(mouse).FilterType(4))im.OnMagicDamage(s.Damage,6);</t>
  </si>
  <si>
    <t>foreach(IMonster im in m.GetAllMonster(mouse).FilterType(1))im.OnMagicDamage(s.Damage,3);</t>
  </si>
  <si>
    <t>foreach(IMonster im in m.GetAllMonster(mouse).FilterType(3))im.OnMagicDamage(s.Damage,5);</t>
  </si>
  <si>
    <t>foreach(IMonster im in m.GetAllMonster(mouse).FilterType(5))im.OnMagicDamage(s.Damage,4);</t>
  </si>
  <si>
    <t>foreach(IMonster im in m.GetAllMonster(mouse).FilterType(6))im.OnMagicDamage(s.Damage,2);</t>
  </si>
  <si>
    <t>foreach(IMonster im in m.GetAllMonster(mouse))if(im.Owner.IsLeft==p.IsLeft)im.AddHp(s.Cure);</t>
  </si>
  <si>
    <t>foreach(IMonster im in m.GetAllMonster(mouse).FilterStar(1,2))im.OnMagicDamage(s.Damage,7);</t>
  </si>
  <si>
    <t>foreach(IMonster im in m.GetAllMonster(mouse).FilterStar(1,4))im.OnMagicDamage(s.Damage,2);</t>
  </si>
  <si>
    <t>foreach(IMonster im in m.GetAllMonster(mouse).FilterType(0))im.OnMagicDamage(s.Damage,7);</t>
  </si>
  <si>
    <t>p.AddTrap(54000005,lv,s.Rate,0);</t>
    <phoneticPr fontId="18" type="noConversion"/>
  </si>
  <si>
    <t>p.AddTrap(54000006,lv,s.Rate,s.Damage);</t>
    <phoneticPr fontId="18" type="noConversion"/>
  </si>
  <si>
    <t>p.AddTrap(54000004,lv,s.Rate,0);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</si>
  <si>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</si>
  <si>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</si>
  <si>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p.AddTrap(54000001,lv,s.Rate,0);</t>
    <phoneticPr fontId="18" type="noConversion"/>
  </si>
  <si>
    <t>foreach(IMonster im in m.GetAllMonster(mouse).FilterType(0))if(im.HasSkill(55010018)||im.HasSkill(55010019))im.OnMagicDamage(s.Damage,4);</t>
    <phoneticPr fontId="18" type="noConversion"/>
  </si>
  <si>
    <t>t.AddBuff(56000001,lv,s.Time);</t>
    <phoneticPr fontId="18" type="noConversion"/>
  </si>
  <si>
    <t>t.AddBuff(56000004,lv,s.Time);</t>
    <phoneticPr fontId="18" type="noConversion"/>
  </si>
  <si>
    <t>t.AddBuff(56000022,lv,s.Time);</t>
    <phoneticPr fontId="18" type="noConversion"/>
  </si>
  <si>
    <t>t.AddBuff(56000021,lv,s.Time);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</si>
  <si>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</si>
  <si>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</si>
  <si>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</si>
  <si>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m.GetAllMonster(mouse))im.AddBuff(56000006,lv,s.Time);</t>
    <phoneticPr fontId="18" type="noConversion"/>
  </si>
  <si>
    <t>t.AddBuff(56000019,lv,s.Time);</t>
    <phoneticPr fontId="18" type="noConversion"/>
  </si>
  <si>
    <t>t.OnMagicDamage(s.Damage,0);t.AddBuff(56000007,lv,s.Time);</t>
    <phoneticPr fontId="18" type="noConversion"/>
  </si>
  <si>
    <t>t.OnMagicDamage(s.Damage,6);if(MathTool.GetRandom(100)&lt;s.Rate)t.AddBuff(56000002,lv,s.Time);</t>
    <phoneticPr fontId="18" type="noConversion"/>
  </si>
  <si>
    <t>t.AddBuff(56000017,lv,s.Time);</t>
    <phoneticPr fontId="18" type="noConversion"/>
  </si>
  <si>
    <t>foreach(IMonster im in m.GetAllMonster(mouse))im.AddBuff(56000007,lv,s.Time);</t>
    <phoneticPr fontId="18" type="noConversion"/>
  </si>
  <si>
    <t>t.AddBuff(56000013,lv,s.Time);</t>
    <phoneticPr fontId="18" type="noConversion"/>
  </si>
  <si>
    <t>永久提高我方单体{3:0.0}%魔法</t>
    <phoneticPr fontId="18" type="noConversion"/>
  </si>
  <si>
    <t>m.UpdateCellOwner(mouse,0);</t>
    <phoneticPr fontId="18" type="noConversion"/>
  </si>
  <si>
    <t>t.Atk.Source*=(float)(1+s.Help/100);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</si>
  <si>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</si>
  <si>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</si>
  <si>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</si>
  <si>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未完成，单伤,基础</t>
  </si>
  <si>
    <t>未完成，单伤,负状</t>
  </si>
  <si>
    <t>未完成，单状,基础</t>
  </si>
  <si>
    <t>未完成，地形</t>
  </si>
  <si>
    <t>未完成，地形,基础</t>
  </si>
  <si>
    <t>未完成，单治</t>
  </si>
  <si>
    <t>未完成，单负</t>
  </si>
  <si>
    <t>未完成，群伤</t>
  </si>
  <si>
    <t>未完成，手牌</t>
  </si>
  <si>
    <t>未完成，正状，基础</t>
  </si>
  <si>
    <t>未完成，负状</t>
  </si>
  <si>
    <t>未完成，单伤</t>
  </si>
  <si>
    <t>未完成，陷阱</t>
  </si>
  <si>
    <t>未完成，</t>
  </si>
  <si>
    <t>未完成，正状</t>
  </si>
  <si>
    <t>未完成，属性</t>
  </si>
  <si>
    <t>未完成，单伤，负状</t>
  </si>
  <si>
    <t>未完成，群治</t>
  </si>
  <si>
    <t>未完成，群伤，负状</t>
  </si>
  <si>
    <t>未完成，群伤,基础</t>
  </si>
  <si>
    <t>未完成，卡牌</t>
  </si>
  <si>
    <t>未完成，过牌</t>
  </si>
  <si>
    <t>未完成，属性,基础</t>
    <phoneticPr fontId="18" type="noConversion"/>
  </si>
  <si>
    <t>未完成，过牌,基础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</si>
  <si>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</si>
  <si>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</si>
  <si>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</si>
  <si>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</si>
  <si>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</si>
  <si>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</si>
  <si>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</si>
  <si>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</si>
  <si>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</si>
  <si>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</si>
  <si>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</si>
  <si>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m.GetRangeMonster(p.IsLeft,s.Target,s.Shape,s.Range,mouse))im.OnMagicDamage(s.Damage,3);</t>
    <phoneticPr fontId="18" type="noConversion"/>
  </si>
  <si>
    <t>foreach(IMonster im in m.GetRangeMonster(p.IsLeft,s.Target,s.Shape,s.Range,mouse))im.OnMagicDamage(s.Damage,7);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</si>
  <si>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</si>
  <si>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m.GetRangeMonster(p.IsLeft,s.Target,s.Shape,s.Range,mouse))if(im.HpRate&lt;1)im.OnMagicDamage(s.Damage,0);</t>
    <phoneticPr fontId="18" type="noConversion"/>
  </si>
  <si>
    <t>foreach(IMonster im in m.GetRangeMonster(p.IsLeft,s.Target,s.Shape,s.Range,mouse))im.AddBuff(56000013,lv,s.Time);</t>
    <phoneticPr fontId="18" type="noConversion"/>
  </si>
  <si>
    <t>foreach(IMonster im in m.GetRangeMonster(p.IsLeft,s.Target,s.Shape,s.Range,mouse))if(MathTool.GetRandom(100)&lt;s.Rate&amp;&amp;im.Star&lt;5)im.Transform(10229);</t>
    <phoneticPr fontId="18" type="noConversion"/>
  </si>
  <si>
    <t>foreach(IMonster im in m.GetRangeMonster(p.IsLeft,s.Target,s.Shape,s.Range,mouse))im.AddBuff(56000011,lv,s.Time);</t>
    <phoneticPr fontId="18" type="noConversion"/>
  </si>
  <si>
    <t>foreach(IMonster im in m.GetRangeMonster(p.IsLeft,s.Target,s.Shape,s.Range,mouse)){}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</si>
  <si>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</si>
  <si>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m.GetRangeMonster(p.IsLeft,s.Target,s.Shape,s.Range,mouse))im.OnMagicDamage(s.Damage,6);</t>
    <phoneticPr fontId="18" type="noConversion"/>
  </si>
  <si>
    <t>foreach(IMonster im in m.GetRangeMonster(p.IsLeft,s.Target,s.Shape,s.Range,mouse))im.OnMagicDamage(s.Damage,0);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</si>
  <si>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</si>
  <si>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</si>
  <si>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</si>
  <si>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m.GetRangeMonster(p.IsLeft,s.Target,s.Shape,s.Range,mouse))im.AddBuff(56000017,lv,s.Time);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</si>
  <si>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</si>
  <si>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m.GetRangeMonster(p.IsLeft,s.Target,s.Shape,s.Range,mouse)){im.Atk.Source*=(1+s.Help/100);}</t>
    <phoneticPr fontId="18" type="noConversion"/>
  </si>
  <si>
    <t>m.UpdateCellOwner(mouse,0);foreach(IMonster im in m.GetRangeMonster(p.IsLeft,s.Target,s.Shape,s.Range,mouse))im.OnMagicDamage(s.Damage,8);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</si>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</sst>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20" fillId="0" borderId="0" xfId="0" applyFont="1" applyAlignment="1">
      <alignment horizontal="justify"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4" fillId="36" borderId="11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vertical="center" textRotation="255"/>
    </xf>
    <xf numFmtId="0" fontId="25" fillId="33" borderId="11" xfId="0" applyFont="1" applyFill="1" applyBorder="1" applyAlignment="1">
      <alignment vertical="center" textRotation="255"/>
    </xf>
    <xf numFmtId="0" fontId="25" fillId="33" borderId="12" xfId="0" applyFont="1" applyFill="1" applyBorder="1" applyAlignment="1">
      <alignment vertical="center" textRotation="255"/>
    </xf>
    <xf numFmtId="0" fontId="26" fillId="0" borderId="11" xfId="0" applyFont="1" applyBorder="1">
      <alignment vertical="center"/>
    </xf>
    <xf numFmtId="0" fontId="25" fillId="37" borderId="11" xfId="0" applyFont="1" applyFill="1" applyBorder="1" applyAlignment="1">
      <alignment vertical="center" textRotation="255"/>
    </xf>
    <xf numFmtId="0" fontId="27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8" fillId="40" borderId="0" xfId="0" applyFont="1" applyFill="1" applyBorder="1">
      <alignment vertical="center"/>
    </xf>
    <xf numFmtId="0" fontId="24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6" fillId="34" borderId="11" xfId="0" applyFont="1" applyFill="1" applyBorder="1">
      <alignment vertical="center"/>
    </xf>
    <xf numFmtId="0" fontId="25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6" fillId="0" borderId="0" xfId="0" applyFont="1" applyBorder="1">
      <alignment vertical="center"/>
    </xf>
    <xf numFmtId="0" fontId="26" fillId="41" borderId="0" xfId="0" applyFont="1" applyFill="1">
      <alignment vertical="center"/>
    </xf>
    <xf numFmtId="0" fontId="26" fillId="0" borderId="0" xfId="0" applyNumberFormat="1" applyFont="1" applyBorder="1">
      <alignment vertical="center"/>
    </xf>
    <xf numFmtId="0" fontId="25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30" fillId="0" borderId="0" xfId="0" applyFont="1">
      <alignment vertical="center"/>
    </xf>
    <xf numFmtId="0" fontId="0" fillId="36" borderId="11" xfId="0" applyFill="1" applyBorder="1">
      <alignment vertical="center"/>
    </xf>
    <xf numFmtId="0" fontId="31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5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36" borderId="11" xfId="0" applyFont="1" applyFill="1" applyBorder="1">
      <alignment vertical="center"/>
    </xf>
    <xf numFmtId="0" fontId="25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0" fillId="4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'~类型统计'!$A$2:$A$11</c:f>
              <c:strCache>
                <c:ptCount val="10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过牌</c:v>
                </c:pt>
                <c:pt idx="8">
                  <c:v>陷阱</c:v>
                </c:pt>
                <c:pt idx="9">
                  <c:v>地形</c:v>
                </c:pt>
              </c:strCache>
            </c:strRef>
          </c:cat>
          <c:val>
            <c:numRef>
              <c:f>'~类型统计'!$B$2:$B$11</c:f>
              <c:numCache>
                <c:formatCode>General</c:formatCode>
                <c:ptCount val="10"/>
                <c:pt idx="0">
                  <c:v>13</c:v>
                </c:pt>
                <c:pt idx="1">
                  <c:v>23</c:v>
                </c:pt>
                <c:pt idx="2">
                  <c:v>4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4969248"/>
        <c:axId val="-84960544"/>
      </c:barChart>
      <c:catAx>
        <c:axId val="-8496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960544"/>
        <c:crosses val="autoZero"/>
        <c:auto val="1"/>
        <c:lblAlgn val="ctr"/>
        <c:lblOffset val="100"/>
        <c:noMultiLvlLbl val="0"/>
      </c:catAx>
      <c:valAx>
        <c:axId val="-849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96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23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28" totalsRowShown="0" headerRowDxfId="127" dataDxfId="126" tableBorderDxfId="125">
  <autoFilter ref="A3:AB128">
    <filterColumn colId="19">
      <customFilters>
        <customFilter val="*GetRangeMonster*"/>
      </customFilters>
    </filterColumn>
  </autoFilter>
  <sortState ref="A4:Y128">
    <sortCondition ref="A3:A128"/>
  </sortState>
  <tableColumns count="28">
    <tableColumn id="1" name="Id" dataDxfId="124"/>
    <tableColumn id="2" name="Name" dataDxfId="123"/>
    <tableColumn id="20" name="Ename" dataDxfId="122"/>
    <tableColumn id="21" name="EnameShort" dataDxfId="121"/>
    <tableColumn id="3" name="Star" dataDxfId="120"/>
    <tableColumn id="4" name="Type" dataDxfId="119"/>
    <tableColumn id="5" name="Attr" dataDxfId="118"/>
    <tableColumn id="8" name="Quality" dataDxfId="117">
      <calculatedColumnFormula>IF(P4&gt;10,5,IF(P4&gt;5,4,IF(P4&gt;2.5,3,IF(P4&gt;0,2,IF(P4&gt;-2.5,1,IF(P4&gt;-10,0,6))))))</calculatedColumnFormula>
    </tableColumn>
    <tableColumn id="7" name="Cost" dataDxfId="116"/>
    <tableColumn id="9" name="Damage" dataDxfId="115"/>
    <tableColumn id="10" name="Cure" dataDxfId="114"/>
    <tableColumn id="11" name="Time" dataDxfId="113"/>
    <tableColumn id="13" name="Help" dataDxfId="112"/>
    <tableColumn id="16" name="Rate" dataDxfId="111"/>
    <tableColumn id="12" name="Modify" dataDxfId="110"/>
    <tableColumn id="27" name="Sum" dataDxfId="109">
      <calculatedColumnFormula>(S4-2000)/20+O4</calculatedColumnFormula>
    </tableColumn>
    <tableColumn id="6" name="Range" dataDxfId="108"/>
    <tableColumn id="15" name="Target" dataDxfId="107"/>
    <tableColumn id="25" name="Mark" dataDxfId="106"/>
    <tableColumn id="22" name="Effect" dataDxfId="105"/>
    <tableColumn id="24" name="GetDescript" dataDxfId="104"/>
    <tableColumn id="17" name="UnitEffect" dataDxfId="103"/>
    <tableColumn id="28" name="AreaEffect" dataDxfId="38"/>
    <tableColumn id="18" name="Res" dataDxfId="102"/>
    <tableColumn id="19" name="Icon" dataDxfId="101"/>
    <tableColumn id="14" name="IsSpecial" dataDxfId="100"/>
    <tableColumn id="23" name="IsNew" dataDxfId="99"/>
    <tableColumn id="26" name="Remark" dataDxfId="9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9" totalsRowShown="0" headerRowDxfId="97" dataDxfId="96" tableBorderDxfId="95">
  <autoFilter ref="A3:AB9"/>
  <sortState ref="A4:X138">
    <sortCondition ref="A3:A138"/>
  </sortState>
  <tableColumns count="28">
    <tableColumn id="1" name="Id" dataDxfId="94"/>
    <tableColumn id="2" name="Name" dataDxfId="93"/>
    <tableColumn id="20" name="Ename" dataDxfId="92"/>
    <tableColumn id="21" name="EnameShort" dataDxfId="91"/>
    <tableColumn id="3" name="Star" dataDxfId="90"/>
    <tableColumn id="4" name="Type" dataDxfId="89"/>
    <tableColumn id="5" name="Attr" dataDxfId="88"/>
    <tableColumn id="8" name="Quality" dataDxfId="87">
      <calculatedColumnFormula>IF(P4&gt;10,5,IF(P4&gt;5,4,IF(P4&gt;2.5,3,IF(P4&gt;0,2,IF(P4&gt;-2.5,1,IF(P4&gt;-10,0,6))))))</calculatedColumnFormula>
    </tableColumn>
    <tableColumn id="7" name="Cost" dataDxfId="86"/>
    <tableColumn id="9" name="Damage" dataDxfId="85"/>
    <tableColumn id="10" name="Cure" dataDxfId="84"/>
    <tableColumn id="11" name="Time" dataDxfId="83"/>
    <tableColumn id="13" name="Help" dataDxfId="82"/>
    <tableColumn id="16" name="Rate" dataDxfId="81"/>
    <tableColumn id="12" name="Modify" dataDxfId="80"/>
    <tableColumn id="27" name="Sum" dataDxfId="79">
      <calculatedColumnFormula>(S4-2000)/20+O4</calculatedColumnFormula>
    </tableColumn>
    <tableColumn id="6" name="Range" dataDxfId="78"/>
    <tableColumn id="15" name="Target" dataDxfId="77"/>
    <tableColumn id="25" name="Mark" dataDxfId="76"/>
    <tableColumn id="22" name="Effect" dataDxfId="75"/>
    <tableColumn id="24" name="GetDescript" dataDxfId="74"/>
    <tableColumn id="17" name="UnitEffect" dataDxfId="73"/>
    <tableColumn id="28" name="AreaEffect" dataDxfId="37"/>
    <tableColumn id="18" name="Res" dataDxfId="72"/>
    <tableColumn id="19" name="Icon" dataDxfId="71"/>
    <tableColumn id="14" name="IsSpecial" dataDxfId="70"/>
    <tableColumn id="23" name="IsNew" dataDxfId="69"/>
    <tableColumn id="26" name="Remark" dataDxfId="6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67" tableBorderDxfId="66">
  <autoFilter ref="A3:AB9"/>
  <sortState ref="A4:X138">
    <sortCondition ref="A3:A138"/>
  </sortState>
  <tableColumns count="28">
    <tableColumn id="1" name="Id" dataDxfId="65"/>
    <tableColumn id="2" name="Name" dataDxfId="64"/>
    <tableColumn id="20" name="Ename" dataDxfId="63"/>
    <tableColumn id="21" name="EnameShort" dataDxfId="62"/>
    <tableColumn id="3" name="Star" dataDxfId="61"/>
    <tableColumn id="4" name="Type" dataDxfId="60"/>
    <tableColumn id="5" name="Attr" dataDxfId="59"/>
    <tableColumn id="8" name="Quality" dataDxfId="58">
      <calculatedColumnFormula>IF(P4&gt;10,5,IF(P4&gt;5,4,IF(P4&gt;2.5,3,IF(P4&gt;0,2,IF(P4&gt;-2.5,1,IF(P4&gt;-10,0,6))))))</calculatedColumnFormula>
    </tableColumn>
    <tableColumn id="7" name="Cost" dataDxfId="57"/>
    <tableColumn id="9" name="Damage" dataDxfId="56"/>
    <tableColumn id="10" name="Cure" dataDxfId="55"/>
    <tableColumn id="11" name="Time" dataDxfId="54"/>
    <tableColumn id="13" name="Help" dataDxfId="53"/>
    <tableColumn id="16" name="Rate" dataDxfId="52"/>
    <tableColumn id="12" name="Modify" dataDxfId="51"/>
    <tableColumn id="27" name="Sum" dataDxfId="50">
      <calculatedColumnFormula>(S4-2000)/20+O4</calculatedColumnFormula>
    </tableColumn>
    <tableColumn id="6" name="Range" dataDxfId="49"/>
    <tableColumn id="15" name="Target" dataDxfId="48"/>
    <tableColumn id="25" name="Mark" dataDxfId="47"/>
    <tableColumn id="22" name="Effect" dataDxfId="46"/>
    <tableColumn id="24" name="GetDescript" dataDxfId="45"/>
    <tableColumn id="17" name="UnitEffect" dataDxfId="44"/>
    <tableColumn id="28" name="AreaEffect" dataDxfId="0"/>
    <tableColumn id="18" name="Res" dataDxfId="43"/>
    <tableColumn id="19" name="Icon" dataDxfId="42"/>
    <tableColumn id="14" name="IsSpecial" dataDxfId="41"/>
    <tableColumn id="23" name="IsNew" dataDxfId="40"/>
    <tableColumn id="26" name="Remark" dataDxfId="3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T126" sqref="T126"/>
    </sheetView>
  </sheetViews>
  <sheetFormatPr defaultRowHeight="13.5"/>
  <cols>
    <col min="1" max="1" width="9.125" customWidth="1"/>
    <col min="2" max="3" width="7.875" customWidth="1"/>
    <col min="4" max="4" width="4.3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4.375" customWidth="1"/>
    <col min="22" max="23" width="7.875" customWidth="1"/>
    <col min="24" max="27" width="4" customWidth="1"/>
  </cols>
  <sheetData>
    <row r="1" spans="1:28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40" t="s">
        <v>851</v>
      </c>
      <c r="I1" s="14" t="s">
        <v>490</v>
      </c>
      <c r="J1" s="17" t="s">
        <v>496</v>
      </c>
      <c r="K1" s="17" t="s">
        <v>499</v>
      </c>
      <c r="L1" s="17" t="s">
        <v>502</v>
      </c>
      <c r="M1" s="17" t="s">
        <v>544</v>
      </c>
      <c r="N1" s="17" t="s">
        <v>550</v>
      </c>
      <c r="O1" s="18" t="s">
        <v>504</v>
      </c>
      <c r="P1" s="17" t="s">
        <v>853</v>
      </c>
      <c r="Q1" s="14" t="s">
        <v>487</v>
      </c>
      <c r="R1" s="14" t="s">
        <v>486</v>
      </c>
      <c r="S1" s="14" t="s">
        <v>657</v>
      </c>
      <c r="T1" s="14" t="s">
        <v>548</v>
      </c>
      <c r="U1" s="14" t="s">
        <v>469</v>
      </c>
      <c r="V1" s="14" t="s">
        <v>656</v>
      </c>
      <c r="W1" s="14" t="s">
        <v>856</v>
      </c>
      <c r="X1" s="14" t="s">
        <v>215</v>
      </c>
      <c r="Y1" s="15" t="s">
        <v>216</v>
      </c>
      <c r="Z1" s="25" t="s">
        <v>622</v>
      </c>
      <c r="AA1" s="30" t="s">
        <v>625</v>
      </c>
      <c r="AB1" s="36" t="s">
        <v>700</v>
      </c>
    </row>
    <row r="2" spans="1:28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11" t="s">
        <v>624</v>
      </c>
      <c r="I2" s="4" t="s">
        <v>491</v>
      </c>
      <c r="J2" s="19" t="s">
        <v>497</v>
      </c>
      <c r="K2" s="19" t="s">
        <v>500</v>
      </c>
      <c r="L2" s="19" t="s">
        <v>549</v>
      </c>
      <c r="M2" s="19" t="s">
        <v>549</v>
      </c>
      <c r="N2" s="19" t="s">
        <v>551</v>
      </c>
      <c r="O2" s="19" t="s">
        <v>505</v>
      </c>
      <c r="P2" s="19" t="s">
        <v>854</v>
      </c>
      <c r="Q2" s="4" t="s">
        <v>488</v>
      </c>
      <c r="R2" s="4" t="s">
        <v>201</v>
      </c>
      <c r="S2" s="4" t="s">
        <v>658</v>
      </c>
      <c r="T2" s="4" t="s">
        <v>766</v>
      </c>
      <c r="U2" s="11" t="s">
        <v>201</v>
      </c>
      <c r="V2" s="4" t="s">
        <v>201</v>
      </c>
      <c r="W2" s="4" t="s">
        <v>857</v>
      </c>
      <c r="X2" s="4" t="s">
        <v>200</v>
      </c>
      <c r="Y2" s="5" t="s">
        <v>201</v>
      </c>
      <c r="Z2" s="26" t="s">
        <v>624</v>
      </c>
      <c r="AA2" s="31" t="s">
        <v>491</v>
      </c>
      <c r="AB2" s="37" t="s">
        <v>219</v>
      </c>
    </row>
    <row r="3" spans="1:28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41" t="s">
        <v>852</v>
      </c>
      <c r="I3" s="2" t="s">
        <v>492</v>
      </c>
      <c r="J3" s="20" t="s">
        <v>498</v>
      </c>
      <c r="K3" s="20" t="s">
        <v>501</v>
      </c>
      <c r="L3" s="20" t="s">
        <v>503</v>
      </c>
      <c r="M3" s="20" t="s">
        <v>545</v>
      </c>
      <c r="N3" s="20" t="s">
        <v>552</v>
      </c>
      <c r="O3" s="21" t="s">
        <v>506</v>
      </c>
      <c r="P3" s="42" t="s">
        <v>855</v>
      </c>
      <c r="Q3" s="6" t="s">
        <v>489</v>
      </c>
      <c r="R3" s="2" t="s">
        <v>861</v>
      </c>
      <c r="S3" s="2" t="s">
        <v>659</v>
      </c>
      <c r="T3" s="6" t="s">
        <v>860</v>
      </c>
      <c r="U3" s="6" t="s">
        <v>470</v>
      </c>
      <c r="V3" s="6" t="s">
        <v>494</v>
      </c>
      <c r="W3" s="6" t="s">
        <v>858</v>
      </c>
      <c r="X3" s="2" t="s">
        <v>208</v>
      </c>
      <c r="Y3" s="2" t="s">
        <v>209</v>
      </c>
      <c r="Z3" s="28" t="s">
        <v>623</v>
      </c>
      <c r="AA3" s="28" t="s">
        <v>626</v>
      </c>
      <c r="AB3" s="28" t="s">
        <v>701</v>
      </c>
    </row>
    <row r="4" spans="1:28" ht="36" hidden="1">
      <c r="A4">
        <v>53000001</v>
      </c>
      <c r="B4" s="9" t="s">
        <v>0</v>
      </c>
      <c r="C4" s="1" t="s">
        <v>237</v>
      </c>
      <c r="D4" s="8" t="s">
        <v>346</v>
      </c>
      <c r="E4" s="1">
        <v>2</v>
      </c>
      <c r="F4">
        <v>202</v>
      </c>
      <c r="G4" s="1">
        <v>0</v>
      </c>
      <c r="H4" s="1">
        <f t="shared" ref="H4:H35" si="0">IF(P4&gt;10,5,IF(P4&gt;5,4,IF(P4&gt;2.5,3,IF(P4&gt;0,2,IF(P4&gt;-2.5,1,IF(P4&gt;-10,0,6))))))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3">
        <f t="shared" ref="P4:P35" si="1">(S4-2000)/20+O4</f>
        <v>-17.8</v>
      </c>
      <c r="Q4" s="1">
        <v>0</v>
      </c>
      <c r="R4" s="1" t="s">
        <v>1</v>
      </c>
      <c r="S4" s="1">
        <v>1704</v>
      </c>
      <c r="T4" s="12" t="s">
        <v>765</v>
      </c>
      <c r="U4" s="33" t="s">
        <v>581</v>
      </c>
      <c r="V4" s="1" t="s">
        <v>2</v>
      </c>
      <c r="W4" s="1"/>
      <c r="X4" s="1">
        <v>4</v>
      </c>
      <c r="Y4" s="1">
        <v>1</v>
      </c>
      <c r="Z4" s="29">
        <v>0</v>
      </c>
      <c r="AA4" s="27">
        <v>0</v>
      </c>
      <c r="AB4" s="27" t="s">
        <v>850</v>
      </c>
    </row>
    <row r="5" spans="1:28" ht="14.25" hidden="1">
      <c r="A5">
        <v>53000002</v>
      </c>
      <c r="B5" s="9" t="s">
        <v>3</v>
      </c>
      <c r="C5" s="1" t="s">
        <v>238</v>
      </c>
      <c r="D5" s="8" t="s">
        <v>347</v>
      </c>
      <c r="E5" s="1">
        <v>1</v>
      </c>
      <c r="F5">
        <v>202</v>
      </c>
      <c r="G5" s="1">
        <v>0</v>
      </c>
      <c r="H5" s="1">
        <f t="shared" si="0"/>
        <v>6</v>
      </c>
      <c r="I5" s="1">
        <v>1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">
        <v>-3</v>
      </c>
      <c r="P5" s="43">
        <f t="shared" si="1"/>
        <v>-25.5</v>
      </c>
      <c r="Q5" s="1">
        <v>0</v>
      </c>
      <c r="R5" s="1" t="s">
        <v>1</v>
      </c>
      <c r="S5" s="1">
        <v>1550</v>
      </c>
      <c r="T5" s="12" t="s">
        <v>693</v>
      </c>
      <c r="U5" s="7" t="s">
        <v>547</v>
      </c>
      <c r="V5" s="1" t="s">
        <v>4</v>
      </c>
      <c r="W5" s="1"/>
      <c r="X5" s="1">
        <v>4</v>
      </c>
      <c r="Y5" s="1">
        <v>2</v>
      </c>
      <c r="Z5" s="29">
        <v>0</v>
      </c>
      <c r="AA5" s="27">
        <v>0</v>
      </c>
      <c r="AB5" s="27" t="s">
        <v>849</v>
      </c>
    </row>
    <row r="6" spans="1:28" ht="24" hidden="1">
      <c r="A6">
        <v>53000003</v>
      </c>
      <c r="B6" s="9" t="s">
        <v>5</v>
      </c>
      <c r="C6" s="1" t="s">
        <v>239</v>
      </c>
      <c r="D6" s="8" t="s">
        <v>348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-3</v>
      </c>
      <c r="P6" s="43">
        <f t="shared" si="1"/>
        <v>-3</v>
      </c>
      <c r="Q6" s="1">
        <v>0</v>
      </c>
      <c r="R6" s="1" t="s">
        <v>6</v>
      </c>
      <c r="S6" s="1">
        <v>2000</v>
      </c>
      <c r="T6" s="12" t="s">
        <v>737</v>
      </c>
      <c r="U6" s="7" t="s">
        <v>654</v>
      </c>
      <c r="V6" s="1" t="s">
        <v>7</v>
      </c>
      <c r="W6" s="1"/>
      <c r="X6" s="1">
        <v>4</v>
      </c>
      <c r="Y6" s="1">
        <v>3</v>
      </c>
      <c r="Z6" s="29">
        <v>0</v>
      </c>
      <c r="AA6" s="27">
        <v>0</v>
      </c>
      <c r="AB6" s="27" t="s">
        <v>827</v>
      </c>
    </row>
    <row r="7" spans="1:28" ht="36" hidden="1">
      <c r="A7">
        <v>53000004</v>
      </c>
      <c r="B7" s="9" t="s">
        <v>8</v>
      </c>
      <c r="C7" s="1" t="s">
        <v>240</v>
      </c>
      <c r="D7" s="8" t="s">
        <v>349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70</v>
      </c>
      <c r="K7" s="1">
        <v>0</v>
      </c>
      <c r="L7" s="1">
        <v>3</v>
      </c>
      <c r="M7" s="1">
        <v>0</v>
      </c>
      <c r="N7" s="1">
        <v>0</v>
      </c>
      <c r="O7" s="1">
        <v>-2</v>
      </c>
      <c r="P7" s="43">
        <f t="shared" si="1"/>
        <v>-2</v>
      </c>
      <c r="Q7" s="1">
        <v>0</v>
      </c>
      <c r="R7" s="1" t="s">
        <v>6</v>
      </c>
      <c r="S7" s="1">
        <v>2000</v>
      </c>
      <c r="T7" s="12" t="s">
        <v>816</v>
      </c>
      <c r="U7" s="7" t="s">
        <v>655</v>
      </c>
      <c r="V7" s="1" t="s">
        <v>9</v>
      </c>
      <c r="W7" s="1"/>
      <c r="X7" s="1">
        <v>4</v>
      </c>
      <c r="Y7" s="1">
        <v>4</v>
      </c>
      <c r="Z7" s="29">
        <v>0</v>
      </c>
      <c r="AA7" s="27">
        <v>0</v>
      </c>
      <c r="AB7" s="27" t="s">
        <v>828</v>
      </c>
    </row>
    <row r="8" spans="1:28" ht="24" hidden="1">
      <c r="A8">
        <v>53000005</v>
      </c>
      <c r="B8" s="10" t="s">
        <v>221</v>
      </c>
      <c r="C8" s="1" t="s">
        <v>241</v>
      </c>
      <c r="D8" s="8" t="s">
        <v>458</v>
      </c>
      <c r="E8" s="1">
        <v>1</v>
      </c>
      <c r="F8">
        <v>200</v>
      </c>
      <c r="G8" s="1">
        <v>0</v>
      </c>
      <c r="H8" s="1">
        <f t="shared" si="0"/>
        <v>6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-3</v>
      </c>
      <c r="P8" s="43">
        <f t="shared" si="1"/>
        <v>-58</v>
      </c>
      <c r="Q8" s="1">
        <v>0</v>
      </c>
      <c r="R8" s="1" t="s">
        <v>6</v>
      </c>
      <c r="S8" s="1">
        <v>900</v>
      </c>
      <c r="T8" s="12" t="s">
        <v>807</v>
      </c>
      <c r="U8" s="7" t="s">
        <v>546</v>
      </c>
      <c r="V8" s="1" t="s">
        <v>10</v>
      </c>
      <c r="W8" s="1"/>
      <c r="X8" s="1">
        <v>4</v>
      </c>
      <c r="Y8" s="1">
        <v>5</v>
      </c>
      <c r="Z8" s="29">
        <v>0</v>
      </c>
      <c r="AA8" s="27">
        <v>0</v>
      </c>
      <c r="AB8" s="27" t="s">
        <v>829</v>
      </c>
    </row>
    <row r="9" spans="1:28" ht="48" hidden="1">
      <c r="A9">
        <v>53000006</v>
      </c>
      <c r="B9" s="9" t="s">
        <v>11</v>
      </c>
      <c r="C9" s="1" t="s">
        <v>242</v>
      </c>
      <c r="D9" s="8" t="s">
        <v>350</v>
      </c>
      <c r="E9" s="1">
        <v>2</v>
      </c>
      <c r="F9">
        <v>203</v>
      </c>
      <c r="G9" s="1">
        <v>0</v>
      </c>
      <c r="H9" s="1">
        <f t="shared" si="0"/>
        <v>6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-3</v>
      </c>
      <c r="P9" s="43">
        <f t="shared" si="1"/>
        <v>-78</v>
      </c>
      <c r="Q9" s="1">
        <v>0</v>
      </c>
      <c r="R9" s="1" t="s">
        <v>690</v>
      </c>
      <c r="S9" s="1">
        <v>500</v>
      </c>
      <c r="T9" s="12" t="s">
        <v>582</v>
      </c>
      <c r="U9" s="1" t="s">
        <v>583</v>
      </c>
      <c r="V9" s="1" t="s">
        <v>2</v>
      </c>
      <c r="W9" s="1"/>
      <c r="X9" s="1">
        <v>4</v>
      </c>
      <c r="Y9" s="1">
        <v>6</v>
      </c>
      <c r="Z9" s="29">
        <v>0</v>
      </c>
      <c r="AA9" s="27">
        <v>0</v>
      </c>
      <c r="AB9" s="27" t="s">
        <v>830</v>
      </c>
    </row>
    <row r="10" spans="1:28" ht="48" hidden="1">
      <c r="A10">
        <v>53000007</v>
      </c>
      <c r="B10" s="9" t="s">
        <v>12</v>
      </c>
      <c r="C10" s="1" t="s">
        <v>243</v>
      </c>
      <c r="D10" s="8" t="s">
        <v>351</v>
      </c>
      <c r="E10" s="1">
        <v>2</v>
      </c>
      <c r="F10">
        <v>203</v>
      </c>
      <c r="G10" s="1">
        <v>0</v>
      </c>
      <c r="H10" s="1">
        <f t="shared" si="0"/>
        <v>6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-3</v>
      </c>
      <c r="P10" s="43">
        <f t="shared" si="1"/>
        <v>-78</v>
      </c>
      <c r="Q10" s="1">
        <v>0</v>
      </c>
      <c r="R10" s="1" t="s">
        <v>690</v>
      </c>
      <c r="S10" s="1">
        <v>500</v>
      </c>
      <c r="T10" s="12" t="s">
        <v>584</v>
      </c>
      <c r="U10" s="1" t="s">
        <v>592</v>
      </c>
      <c r="V10" s="1" t="s">
        <v>2</v>
      </c>
      <c r="W10" s="1"/>
      <c r="X10" s="1">
        <v>4</v>
      </c>
      <c r="Y10" s="1">
        <v>7</v>
      </c>
      <c r="Z10" s="29">
        <v>0</v>
      </c>
      <c r="AA10" s="27">
        <v>0</v>
      </c>
      <c r="AB10" s="27" t="s">
        <v>830</v>
      </c>
    </row>
    <row r="11" spans="1:28" ht="48" hidden="1">
      <c r="A11">
        <v>53000008</v>
      </c>
      <c r="B11" s="9" t="s">
        <v>13</v>
      </c>
      <c r="C11" s="1" t="s">
        <v>244</v>
      </c>
      <c r="D11" s="8" t="s">
        <v>352</v>
      </c>
      <c r="E11" s="1">
        <v>2</v>
      </c>
      <c r="F11">
        <v>203</v>
      </c>
      <c r="G11" s="1">
        <v>0</v>
      </c>
      <c r="H11" s="1">
        <f t="shared" si="0"/>
        <v>6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-3</v>
      </c>
      <c r="P11" s="43">
        <f t="shared" si="1"/>
        <v>-78</v>
      </c>
      <c r="Q11" s="1">
        <v>0</v>
      </c>
      <c r="R11" s="1" t="s">
        <v>690</v>
      </c>
      <c r="S11" s="1">
        <v>500</v>
      </c>
      <c r="T11" s="12" t="s">
        <v>585</v>
      </c>
      <c r="U11" s="1" t="s">
        <v>593</v>
      </c>
      <c r="V11" s="1" t="s">
        <v>2</v>
      </c>
      <c r="W11" s="1"/>
      <c r="X11" s="1">
        <v>4</v>
      </c>
      <c r="Y11" s="1">
        <v>8</v>
      </c>
      <c r="Z11" s="29">
        <v>0</v>
      </c>
      <c r="AA11" s="27">
        <v>0</v>
      </c>
      <c r="AB11" s="27" t="s">
        <v>831</v>
      </c>
    </row>
    <row r="12" spans="1:28" ht="48" hidden="1">
      <c r="A12">
        <v>53000009</v>
      </c>
      <c r="B12" s="9" t="s">
        <v>14</v>
      </c>
      <c r="C12" s="1" t="s">
        <v>245</v>
      </c>
      <c r="D12" s="8" t="s">
        <v>353</v>
      </c>
      <c r="E12" s="1">
        <v>2</v>
      </c>
      <c r="F12">
        <v>203</v>
      </c>
      <c r="G12" s="1">
        <v>0</v>
      </c>
      <c r="H12" s="1">
        <f t="shared" si="0"/>
        <v>6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-3</v>
      </c>
      <c r="P12" s="43">
        <f t="shared" si="1"/>
        <v>-78</v>
      </c>
      <c r="Q12" s="1">
        <v>0</v>
      </c>
      <c r="R12" s="1" t="s">
        <v>690</v>
      </c>
      <c r="S12" s="1">
        <v>500</v>
      </c>
      <c r="T12" s="12" t="s">
        <v>586</v>
      </c>
      <c r="U12" s="1" t="s">
        <v>594</v>
      </c>
      <c r="V12" s="1" t="s">
        <v>2</v>
      </c>
      <c r="W12" s="1"/>
      <c r="X12" s="1">
        <v>4</v>
      </c>
      <c r="Y12" s="1">
        <v>9</v>
      </c>
      <c r="Z12" s="29">
        <v>0</v>
      </c>
      <c r="AA12" s="27">
        <v>0</v>
      </c>
      <c r="AB12" s="27" t="s">
        <v>830</v>
      </c>
    </row>
    <row r="13" spans="1:28" ht="48" hidden="1">
      <c r="A13">
        <v>53000010</v>
      </c>
      <c r="B13" s="9" t="s">
        <v>15</v>
      </c>
      <c r="C13" s="1" t="s">
        <v>246</v>
      </c>
      <c r="D13" s="8" t="s">
        <v>455</v>
      </c>
      <c r="E13" s="1">
        <v>2</v>
      </c>
      <c r="F13">
        <v>203</v>
      </c>
      <c r="G13" s="1">
        <v>0</v>
      </c>
      <c r="H13" s="1">
        <f t="shared" si="0"/>
        <v>6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-3</v>
      </c>
      <c r="P13" s="43">
        <f t="shared" si="1"/>
        <v>-78</v>
      </c>
      <c r="Q13" s="1">
        <v>0</v>
      </c>
      <c r="R13" s="1" t="s">
        <v>690</v>
      </c>
      <c r="S13" s="1">
        <v>500</v>
      </c>
      <c r="T13" s="12" t="s">
        <v>587</v>
      </c>
      <c r="U13" s="1" t="s">
        <v>595</v>
      </c>
      <c r="V13" s="1" t="s">
        <v>2</v>
      </c>
      <c r="W13" s="1"/>
      <c r="X13" s="1">
        <v>4</v>
      </c>
      <c r="Y13" s="1">
        <v>10</v>
      </c>
      <c r="Z13" s="29">
        <v>0</v>
      </c>
      <c r="AA13" s="27">
        <v>0</v>
      </c>
      <c r="AB13" s="27" t="s">
        <v>830</v>
      </c>
    </row>
    <row r="14" spans="1:28" ht="48" hidden="1">
      <c r="A14">
        <v>53000011</v>
      </c>
      <c r="B14" s="9" t="s">
        <v>16</v>
      </c>
      <c r="C14" s="1" t="s">
        <v>247</v>
      </c>
      <c r="D14" s="8" t="s">
        <v>354</v>
      </c>
      <c r="E14" s="1">
        <v>2</v>
      </c>
      <c r="F14">
        <v>203</v>
      </c>
      <c r="G14" s="1">
        <v>0</v>
      </c>
      <c r="H14" s="1">
        <f t="shared" si="0"/>
        <v>6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-3</v>
      </c>
      <c r="P14" s="43">
        <f t="shared" si="1"/>
        <v>-78</v>
      </c>
      <c r="Q14" s="1">
        <v>0</v>
      </c>
      <c r="R14" s="1" t="s">
        <v>690</v>
      </c>
      <c r="S14" s="1">
        <v>500</v>
      </c>
      <c r="T14" s="12" t="s">
        <v>588</v>
      </c>
      <c r="U14" s="1" t="s">
        <v>596</v>
      </c>
      <c r="V14" s="1" t="s">
        <v>2</v>
      </c>
      <c r="W14" s="1"/>
      <c r="X14" s="1">
        <v>4</v>
      </c>
      <c r="Y14" s="1">
        <v>11</v>
      </c>
      <c r="Z14" s="29">
        <v>0</v>
      </c>
      <c r="AA14" s="27">
        <v>0</v>
      </c>
      <c r="AB14" s="27" t="s">
        <v>830</v>
      </c>
    </row>
    <row r="15" spans="1:28" ht="48" hidden="1">
      <c r="A15">
        <v>53000012</v>
      </c>
      <c r="B15" s="9" t="s">
        <v>17</v>
      </c>
      <c r="C15" s="1" t="s">
        <v>248</v>
      </c>
      <c r="D15" s="8" t="s">
        <v>355</v>
      </c>
      <c r="E15" s="1">
        <v>2</v>
      </c>
      <c r="F15">
        <v>203</v>
      </c>
      <c r="G15" s="1">
        <v>0</v>
      </c>
      <c r="H15" s="1">
        <f t="shared" si="0"/>
        <v>6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-3</v>
      </c>
      <c r="P15" s="43">
        <f t="shared" si="1"/>
        <v>-78</v>
      </c>
      <c r="Q15" s="1">
        <v>0</v>
      </c>
      <c r="R15" s="1" t="s">
        <v>690</v>
      </c>
      <c r="S15" s="1">
        <v>500</v>
      </c>
      <c r="T15" s="12" t="s">
        <v>589</v>
      </c>
      <c r="U15" s="1" t="s">
        <v>597</v>
      </c>
      <c r="V15" s="1" t="s">
        <v>2</v>
      </c>
      <c r="W15" s="1"/>
      <c r="X15" s="1">
        <v>4</v>
      </c>
      <c r="Y15" s="1">
        <v>12</v>
      </c>
      <c r="Z15" s="29">
        <v>0</v>
      </c>
      <c r="AA15" s="27">
        <v>0</v>
      </c>
      <c r="AB15" s="27" t="s">
        <v>830</v>
      </c>
    </row>
    <row r="16" spans="1:28" ht="48" hidden="1">
      <c r="A16">
        <v>53000013</v>
      </c>
      <c r="B16" s="9" t="s">
        <v>18</v>
      </c>
      <c r="C16" s="1" t="s">
        <v>249</v>
      </c>
      <c r="D16" s="8" t="s">
        <v>356</v>
      </c>
      <c r="E16" s="1">
        <v>2</v>
      </c>
      <c r="F16">
        <v>203</v>
      </c>
      <c r="G16" s="1">
        <v>0</v>
      </c>
      <c r="H16" s="1">
        <f t="shared" si="0"/>
        <v>6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30</v>
      </c>
      <c r="O16" s="1">
        <v>-3</v>
      </c>
      <c r="P16" s="43">
        <f t="shared" si="1"/>
        <v>-78</v>
      </c>
      <c r="Q16" s="1">
        <v>0</v>
      </c>
      <c r="R16" s="1" t="s">
        <v>690</v>
      </c>
      <c r="S16" s="1">
        <v>500</v>
      </c>
      <c r="T16" s="12" t="s">
        <v>590</v>
      </c>
      <c r="U16" s="1" t="s">
        <v>598</v>
      </c>
      <c r="V16" s="1" t="s">
        <v>2</v>
      </c>
      <c r="W16" s="1"/>
      <c r="X16" s="1">
        <v>4</v>
      </c>
      <c r="Y16" s="1">
        <v>13</v>
      </c>
      <c r="Z16" s="29">
        <v>0</v>
      </c>
      <c r="AA16" s="27">
        <v>0</v>
      </c>
      <c r="AB16" s="27" t="s">
        <v>830</v>
      </c>
    </row>
    <row r="17" spans="1:28" ht="48" hidden="1">
      <c r="A17">
        <v>53000014</v>
      </c>
      <c r="B17" s="9" t="s">
        <v>19</v>
      </c>
      <c r="C17" s="1" t="s">
        <v>250</v>
      </c>
      <c r="D17" s="8" t="s">
        <v>357</v>
      </c>
      <c r="E17" s="1">
        <v>2</v>
      </c>
      <c r="F17">
        <v>203</v>
      </c>
      <c r="G17" s="1">
        <v>0</v>
      </c>
      <c r="H17" s="1">
        <f t="shared" si="0"/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30</v>
      </c>
      <c r="O17" s="1">
        <v>-3</v>
      </c>
      <c r="P17" s="43">
        <f t="shared" si="1"/>
        <v>-78</v>
      </c>
      <c r="Q17" s="1">
        <v>0</v>
      </c>
      <c r="R17" s="1" t="s">
        <v>690</v>
      </c>
      <c r="S17" s="1">
        <v>500</v>
      </c>
      <c r="T17" s="12" t="s">
        <v>591</v>
      </c>
      <c r="U17" s="1" t="s">
        <v>599</v>
      </c>
      <c r="V17" s="1" t="s">
        <v>2</v>
      </c>
      <c r="W17" s="1"/>
      <c r="X17" s="1">
        <v>4</v>
      </c>
      <c r="Y17" s="1">
        <v>14</v>
      </c>
      <c r="Z17" s="29">
        <v>0</v>
      </c>
      <c r="AA17" s="27">
        <v>0</v>
      </c>
      <c r="AB17" s="27" t="s">
        <v>830</v>
      </c>
    </row>
    <row r="18" spans="1:28" ht="14.25" hidden="1">
      <c r="A18">
        <v>53000015</v>
      </c>
      <c r="B18" s="9" t="s">
        <v>20</v>
      </c>
      <c r="C18" s="1" t="s">
        <v>251</v>
      </c>
      <c r="D18" s="8" t="s">
        <v>450</v>
      </c>
      <c r="E18" s="1">
        <v>2</v>
      </c>
      <c r="F18">
        <v>200</v>
      </c>
      <c r="G18" s="1">
        <v>0</v>
      </c>
      <c r="H18" s="1">
        <f t="shared" si="0"/>
        <v>6</v>
      </c>
      <c r="I18" s="1">
        <v>2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-3</v>
      </c>
      <c r="P18" s="43">
        <f t="shared" si="1"/>
        <v>-28</v>
      </c>
      <c r="Q18" s="1">
        <v>0</v>
      </c>
      <c r="R18" s="1" t="s">
        <v>21</v>
      </c>
      <c r="S18" s="1">
        <v>1500</v>
      </c>
      <c r="T18" s="12" t="s">
        <v>677</v>
      </c>
      <c r="U18" s="7" t="s">
        <v>507</v>
      </c>
      <c r="V18" s="1" t="s">
        <v>22</v>
      </c>
      <c r="W18" s="1"/>
      <c r="X18" s="1">
        <v>4</v>
      </c>
      <c r="Y18" s="1">
        <v>15</v>
      </c>
      <c r="Z18" s="29">
        <v>0</v>
      </c>
      <c r="AA18" s="27">
        <v>0</v>
      </c>
      <c r="AB18" s="27" t="s">
        <v>832</v>
      </c>
    </row>
    <row r="19" spans="1:28" ht="24" hidden="1">
      <c r="A19">
        <v>53000016</v>
      </c>
      <c r="B19" s="9" t="s">
        <v>23</v>
      </c>
      <c r="C19" s="1" t="s">
        <v>252</v>
      </c>
      <c r="D19" s="8" t="s">
        <v>358</v>
      </c>
      <c r="E19" s="1">
        <v>3</v>
      </c>
      <c r="F19">
        <v>200</v>
      </c>
      <c r="G19" s="1">
        <v>0</v>
      </c>
      <c r="H19" s="1">
        <f t="shared" si="0"/>
        <v>6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-3</v>
      </c>
      <c r="P19" s="43">
        <f t="shared" si="1"/>
        <v>-43</v>
      </c>
      <c r="Q19" s="1">
        <v>0</v>
      </c>
      <c r="R19" s="1" t="s">
        <v>6</v>
      </c>
      <c r="S19" s="1">
        <v>1200</v>
      </c>
      <c r="T19" s="12" t="s">
        <v>808</v>
      </c>
      <c r="U19" s="7" t="s">
        <v>508</v>
      </c>
      <c r="V19" s="1" t="s">
        <v>24</v>
      </c>
      <c r="W19" s="1"/>
      <c r="X19" s="1">
        <v>4</v>
      </c>
      <c r="Y19" s="1">
        <v>16</v>
      </c>
      <c r="Z19" s="29">
        <v>0</v>
      </c>
      <c r="AA19" s="27">
        <v>0</v>
      </c>
      <c r="AB19" s="27" t="s">
        <v>833</v>
      </c>
    </row>
    <row r="20" spans="1:28" ht="24" hidden="1">
      <c r="A20">
        <v>53000017</v>
      </c>
      <c r="B20" s="35" t="s">
        <v>25</v>
      </c>
      <c r="C20" s="1" t="s">
        <v>253</v>
      </c>
      <c r="D20" s="8" t="s">
        <v>466</v>
      </c>
      <c r="E20" s="1">
        <v>5</v>
      </c>
      <c r="F20">
        <v>200</v>
      </c>
      <c r="G20" s="1">
        <v>0</v>
      </c>
      <c r="H20" s="1">
        <f t="shared" si="0"/>
        <v>5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</v>
      </c>
      <c r="P20" s="43">
        <f t="shared" si="1"/>
        <v>301</v>
      </c>
      <c r="Q20" s="1">
        <v>0</v>
      </c>
      <c r="R20" s="1" t="s">
        <v>6</v>
      </c>
      <c r="S20" s="1">
        <v>8000</v>
      </c>
      <c r="T20" s="12" t="s">
        <v>809</v>
      </c>
      <c r="U20" s="7" t="s">
        <v>509</v>
      </c>
      <c r="V20" s="1" t="s">
        <v>26</v>
      </c>
      <c r="W20" s="1"/>
      <c r="X20" s="1">
        <v>4</v>
      </c>
      <c r="Y20" s="1">
        <v>17</v>
      </c>
      <c r="Z20" s="29">
        <v>0</v>
      </c>
      <c r="AA20" s="27">
        <v>0</v>
      </c>
      <c r="AB20" s="27" t="s">
        <v>833</v>
      </c>
    </row>
    <row r="21" spans="1:28" ht="48" hidden="1">
      <c r="A21">
        <v>53000018</v>
      </c>
      <c r="B21" s="9" t="s">
        <v>27</v>
      </c>
      <c r="C21" s="1" t="s">
        <v>254</v>
      </c>
      <c r="D21" s="8" t="s">
        <v>359</v>
      </c>
      <c r="E21" s="1">
        <v>2</v>
      </c>
      <c r="F21">
        <v>200</v>
      </c>
      <c r="G21" s="1">
        <v>3</v>
      </c>
      <c r="H21" s="1">
        <f t="shared" si="0"/>
        <v>2</v>
      </c>
      <c r="I21" s="1">
        <v>2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43">
        <f t="shared" si="1"/>
        <v>2</v>
      </c>
      <c r="Q21" s="1">
        <v>0</v>
      </c>
      <c r="R21" s="1" t="s">
        <v>6</v>
      </c>
      <c r="S21" s="1">
        <v>2040</v>
      </c>
      <c r="T21" s="12" t="s">
        <v>553</v>
      </c>
      <c r="U21" s="7" t="s">
        <v>665</v>
      </c>
      <c r="V21" s="1" t="s">
        <v>28</v>
      </c>
      <c r="W21" s="1"/>
      <c r="X21" s="1">
        <v>4</v>
      </c>
      <c r="Y21" s="1">
        <v>18</v>
      </c>
      <c r="Z21" s="29">
        <v>0</v>
      </c>
      <c r="AA21" s="27">
        <v>0</v>
      </c>
      <c r="AB21" s="27" t="s">
        <v>828</v>
      </c>
    </row>
    <row r="22" spans="1:28" ht="60">
      <c r="A22">
        <v>53000019</v>
      </c>
      <c r="B22" s="9" t="s">
        <v>29</v>
      </c>
      <c r="C22" s="1" t="s">
        <v>255</v>
      </c>
      <c r="D22" s="8" t="s">
        <v>351</v>
      </c>
      <c r="E22" s="1">
        <v>3</v>
      </c>
      <c r="F22">
        <v>201</v>
      </c>
      <c r="G22" s="1">
        <v>3</v>
      </c>
      <c r="H22" s="1">
        <f t="shared" si="0"/>
        <v>0</v>
      </c>
      <c r="I22" s="1">
        <v>3</v>
      </c>
      <c r="J22" s="1">
        <v>60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43">
        <f t="shared" si="1"/>
        <v>-9</v>
      </c>
      <c r="Q22" s="1">
        <v>40</v>
      </c>
      <c r="R22" s="7" t="s">
        <v>475</v>
      </c>
      <c r="S22" s="1">
        <v>1800</v>
      </c>
      <c r="T22" s="12" t="s">
        <v>862</v>
      </c>
      <c r="U22" s="7" t="s">
        <v>666</v>
      </c>
      <c r="V22" s="1" t="s">
        <v>30</v>
      </c>
      <c r="W22" s="1" t="s">
        <v>28</v>
      </c>
      <c r="X22" s="1">
        <v>4</v>
      </c>
      <c r="Y22" s="1">
        <v>19</v>
      </c>
      <c r="Z22" s="29">
        <v>0</v>
      </c>
      <c r="AA22" s="27">
        <v>0</v>
      </c>
      <c r="AB22" s="27" t="s">
        <v>834</v>
      </c>
    </row>
    <row r="23" spans="1:28" ht="60">
      <c r="A23">
        <v>53000020</v>
      </c>
      <c r="B23" s="9" t="s">
        <v>31</v>
      </c>
      <c r="C23" s="1" t="s">
        <v>256</v>
      </c>
      <c r="D23" s="8" t="s">
        <v>360</v>
      </c>
      <c r="E23" s="1">
        <v>2</v>
      </c>
      <c r="F23">
        <v>201</v>
      </c>
      <c r="G23" s="1">
        <v>7</v>
      </c>
      <c r="H23" s="1">
        <f t="shared" si="0"/>
        <v>3</v>
      </c>
      <c r="I23" s="1">
        <v>2</v>
      </c>
      <c r="J23" s="1">
        <v>80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43">
        <f t="shared" si="1"/>
        <v>4</v>
      </c>
      <c r="Q23" s="1">
        <v>40</v>
      </c>
      <c r="R23" s="7" t="s">
        <v>476</v>
      </c>
      <c r="S23" s="1">
        <v>2100</v>
      </c>
      <c r="T23" s="12" t="s">
        <v>863</v>
      </c>
      <c r="U23" s="7" t="s">
        <v>667</v>
      </c>
      <c r="V23" s="1" t="s">
        <v>30</v>
      </c>
      <c r="W23" s="1" t="s">
        <v>30</v>
      </c>
      <c r="X23" s="1">
        <v>4</v>
      </c>
      <c r="Y23" s="1">
        <v>20</v>
      </c>
      <c r="Z23" s="29">
        <v>0</v>
      </c>
      <c r="AA23" s="27">
        <v>0</v>
      </c>
      <c r="AB23" s="27" t="s">
        <v>834</v>
      </c>
    </row>
    <row r="24" spans="1:28" ht="60">
      <c r="A24">
        <v>53000021</v>
      </c>
      <c r="B24" s="9" t="s">
        <v>32</v>
      </c>
      <c r="C24" s="1" t="s">
        <v>257</v>
      </c>
      <c r="D24" s="8" t="s">
        <v>361</v>
      </c>
      <c r="E24" s="1">
        <v>3</v>
      </c>
      <c r="F24">
        <v>201</v>
      </c>
      <c r="G24" s="1">
        <v>1</v>
      </c>
      <c r="H24" s="1">
        <f t="shared" si="0"/>
        <v>0</v>
      </c>
      <c r="I24" s="1">
        <v>3</v>
      </c>
      <c r="J24" s="1">
        <v>50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43">
        <f t="shared" si="1"/>
        <v>-6.25</v>
      </c>
      <c r="Q24" s="1">
        <v>20</v>
      </c>
      <c r="R24" s="7" t="s">
        <v>477</v>
      </c>
      <c r="S24" s="1">
        <v>1875</v>
      </c>
      <c r="T24" s="12" t="s">
        <v>864</v>
      </c>
      <c r="U24" s="7" t="s">
        <v>668</v>
      </c>
      <c r="V24" s="1" t="s">
        <v>33</v>
      </c>
      <c r="W24" s="1" t="s">
        <v>33</v>
      </c>
      <c r="X24" s="1">
        <v>4</v>
      </c>
      <c r="Y24" s="1">
        <v>21</v>
      </c>
      <c r="Z24" s="29">
        <v>0</v>
      </c>
      <c r="AA24" s="27">
        <v>0</v>
      </c>
      <c r="AB24" s="27" t="s">
        <v>834</v>
      </c>
    </row>
    <row r="25" spans="1:28" ht="24" hidden="1">
      <c r="A25">
        <v>53000022</v>
      </c>
      <c r="B25" s="9" t="s">
        <v>34</v>
      </c>
      <c r="C25" s="1" t="s">
        <v>258</v>
      </c>
      <c r="D25" s="8" t="s">
        <v>362</v>
      </c>
      <c r="E25" s="1">
        <v>4</v>
      </c>
      <c r="F25">
        <v>202</v>
      </c>
      <c r="G25" s="1">
        <v>0</v>
      </c>
      <c r="H25" s="1">
        <f t="shared" si="0"/>
        <v>6</v>
      </c>
      <c r="I25" s="1">
        <v>4</v>
      </c>
      <c r="J25" s="1">
        <v>0</v>
      </c>
      <c r="K25" s="1">
        <v>0</v>
      </c>
      <c r="L25" s="1">
        <v>0</v>
      </c>
      <c r="M25" s="1">
        <v>5</v>
      </c>
      <c r="N25" s="1">
        <v>0</v>
      </c>
      <c r="O25" s="1">
        <v>-3</v>
      </c>
      <c r="P25" s="43">
        <f t="shared" si="1"/>
        <v>-28</v>
      </c>
      <c r="Q25" s="1">
        <v>0</v>
      </c>
      <c r="R25" s="1" t="s">
        <v>35</v>
      </c>
      <c r="S25" s="1">
        <v>1500</v>
      </c>
      <c r="T25" s="12" t="s">
        <v>669</v>
      </c>
      <c r="U25" s="7" t="s">
        <v>670</v>
      </c>
      <c r="V25" s="1" t="s">
        <v>36</v>
      </c>
      <c r="W25" s="1"/>
      <c r="X25" s="1">
        <v>4</v>
      </c>
      <c r="Y25" s="1">
        <v>22</v>
      </c>
      <c r="Z25" s="29">
        <v>0</v>
      </c>
      <c r="AA25" s="27">
        <v>0</v>
      </c>
      <c r="AB25" s="27" t="s">
        <v>835</v>
      </c>
    </row>
    <row r="26" spans="1:28" ht="24" hidden="1">
      <c r="A26">
        <v>53000023</v>
      </c>
      <c r="B26" s="9" t="s">
        <v>37</v>
      </c>
      <c r="C26" s="1" t="s">
        <v>259</v>
      </c>
      <c r="D26" s="8" t="s">
        <v>363</v>
      </c>
      <c r="E26" s="1">
        <v>3</v>
      </c>
      <c r="F26">
        <v>202</v>
      </c>
      <c r="G26" s="1">
        <v>0</v>
      </c>
      <c r="H26" s="1">
        <f t="shared" si="0"/>
        <v>5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43">
        <f t="shared" si="1"/>
        <v>21</v>
      </c>
      <c r="Q26" s="1">
        <v>-3</v>
      </c>
      <c r="R26" s="1" t="s">
        <v>1</v>
      </c>
      <c r="S26" s="1">
        <v>2400</v>
      </c>
      <c r="T26" s="12" t="s">
        <v>675</v>
      </c>
      <c r="U26" s="23" t="s">
        <v>673</v>
      </c>
      <c r="V26" s="1" t="s">
        <v>2</v>
      </c>
      <c r="W26" s="1"/>
      <c r="X26" s="1">
        <v>4</v>
      </c>
      <c r="Y26" s="1">
        <v>23</v>
      </c>
      <c r="Z26" s="29">
        <v>0</v>
      </c>
      <c r="AA26" s="27">
        <v>0</v>
      </c>
      <c r="AB26" s="27" t="s">
        <v>835</v>
      </c>
    </row>
    <row r="27" spans="1:28" ht="24" hidden="1">
      <c r="A27">
        <v>53000024</v>
      </c>
      <c r="B27" s="9" t="s">
        <v>38</v>
      </c>
      <c r="C27" s="1" t="s">
        <v>260</v>
      </c>
      <c r="D27" s="8" t="s">
        <v>364</v>
      </c>
      <c r="E27" s="1">
        <v>3</v>
      </c>
      <c r="F27">
        <v>202</v>
      </c>
      <c r="G27" s="1">
        <v>0</v>
      </c>
      <c r="H27" s="1">
        <f t="shared" si="0"/>
        <v>0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-3</v>
      </c>
      <c r="P27" s="43">
        <f t="shared" si="1"/>
        <v>-8</v>
      </c>
      <c r="Q27" s="1">
        <v>0</v>
      </c>
      <c r="R27" s="1" t="s">
        <v>1</v>
      </c>
      <c r="S27" s="1">
        <v>1900</v>
      </c>
      <c r="T27" s="12" t="s">
        <v>676</v>
      </c>
      <c r="U27" s="7" t="s">
        <v>674</v>
      </c>
      <c r="V27" s="1" t="s">
        <v>36</v>
      </c>
      <c r="W27" s="1"/>
      <c r="X27" s="1">
        <v>4</v>
      </c>
      <c r="Y27" s="1">
        <v>24</v>
      </c>
      <c r="Z27" s="29">
        <v>0</v>
      </c>
      <c r="AA27" s="27">
        <v>0</v>
      </c>
      <c r="AB27" s="27" t="s">
        <v>835</v>
      </c>
    </row>
    <row r="28" spans="1:28" ht="48" hidden="1">
      <c r="A28">
        <v>53000025</v>
      </c>
      <c r="B28" s="9" t="s">
        <v>39</v>
      </c>
      <c r="C28" s="1" t="s">
        <v>261</v>
      </c>
      <c r="D28" s="8" t="s">
        <v>365</v>
      </c>
      <c r="E28" s="1">
        <v>3</v>
      </c>
      <c r="F28">
        <v>200</v>
      </c>
      <c r="G28" s="1">
        <v>5</v>
      </c>
      <c r="H28" s="1">
        <f t="shared" si="0"/>
        <v>5</v>
      </c>
      <c r="I28" s="1">
        <v>3</v>
      </c>
      <c r="J28" s="1">
        <v>30</v>
      </c>
      <c r="K28" s="1">
        <v>0</v>
      </c>
      <c r="L28" s="1">
        <v>2</v>
      </c>
      <c r="M28" s="1">
        <v>0</v>
      </c>
      <c r="N28" s="1">
        <v>30</v>
      </c>
      <c r="O28" s="1">
        <v>-2</v>
      </c>
      <c r="P28" s="43">
        <f t="shared" si="1"/>
        <v>18</v>
      </c>
      <c r="Q28" s="1">
        <v>10</v>
      </c>
      <c r="R28" s="1" t="s">
        <v>6</v>
      </c>
      <c r="S28" s="1">
        <v>2400</v>
      </c>
      <c r="T28" s="12" t="s">
        <v>558</v>
      </c>
      <c r="U28" s="7" t="s">
        <v>620</v>
      </c>
      <c r="V28" s="1" t="s">
        <v>40</v>
      </c>
      <c r="W28" s="1"/>
      <c r="X28" s="1">
        <v>4</v>
      </c>
      <c r="Y28" s="1">
        <v>25</v>
      </c>
      <c r="Z28" s="29">
        <v>0</v>
      </c>
      <c r="AA28" s="27">
        <v>0</v>
      </c>
      <c r="AB28" s="27" t="s">
        <v>828</v>
      </c>
    </row>
    <row r="29" spans="1:28" ht="24" hidden="1">
      <c r="A29">
        <v>53000026</v>
      </c>
      <c r="B29" s="9" t="s">
        <v>41</v>
      </c>
      <c r="C29" s="1" t="s">
        <v>262</v>
      </c>
      <c r="D29" s="8" t="s">
        <v>366</v>
      </c>
      <c r="E29" s="1">
        <v>3</v>
      </c>
      <c r="F29">
        <v>202</v>
      </c>
      <c r="G29" s="1">
        <v>0</v>
      </c>
      <c r="H29" s="1">
        <f t="shared" si="0"/>
        <v>6</v>
      </c>
      <c r="I29" s="1">
        <v>3</v>
      </c>
      <c r="J29" s="1">
        <v>0</v>
      </c>
      <c r="K29" s="1">
        <v>40</v>
      </c>
      <c r="L29" s="1">
        <v>0</v>
      </c>
      <c r="M29" s="1">
        <v>0</v>
      </c>
      <c r="N29" s="1">
        <v>0</v>
      </c>
      <c r="O29" s="1">
        <v>3</v>
      </c>
      <c r="P29" s="43">
        <f t="shared" si="1"/>
        <v>-22</v>
      </c>
      <c r="Q29" s="1">
        <v>10</v>
      </c>
      <c r="R29" s="1" t="s">
        <v>42</v>
      </c>
      <c r="S29" s="1">
        <v>1500</v>
      </c>
      <c r="T29" s="12" t="s">
        <v>510</v>
      </c>
      <c r="U29" s="7" t="s">
        <v>511</v>
      </c>
      <c r="V29" s="1" t="s">
        <v>43</v>
      </c>
      <c r="W29" s="1"/>
      <c r="X29" s="1">
        <v>4</v>
      </c>
      <c r="Y29" s="1">
        <v>26</v>
      </c>
      <c r="Z29" s="29">
        <v>0</v>
      </c>
      <c r="AA29" s="27">
        <v>0</v>
      </c>
      <c r="AB29" s="27" t="s">
        <v>832</v>
      </c>
    </row>
    <row r="30" spans="1:28" ht="14.25" hidden="1">
      <c r="A30">
        <v>53000027</v>
      </c>
      <c r="B30" s="9" t="s">
        <v>44</v>
      </c>
      <c r="C30" s="1" t="s">
        <v>263</v>
      </c>
      <c r="D30" s="8" t="s">
        <v>367</v>
      </c>
      <c r="E30" s="1">
        <v>1</v>
      </c>
      <c r="F30">
        <v>200</v>
      </c>
      <c r="G30" s="1">
        <v>0</v>
      </c>
      <c r="H30" s="1">
        <f t="shared" si="0"/>
        <v>6</v>
      </c>
      <c r="I30" s="1">
        <v>1</v>
      </c>
      <c r="J30" s="1">
        <v>0</v>
      </c>
      <c r="K30" s="1">
        <v>0</v>
      </c>
      <c r="L30" s="1">
        <v>0</v>
      </c>
      <c r="M30" s="1">
        <v>40</v>
      </c>
      <c r="N30" s="1">
        <v>0</v>
      </c>
      <c r="O30" s="1">
        <v>-3</v>
      </c>
      <c r="P30" s="43">
        <f t="shared" si="1"/>
        <v>-73</v>
      </c>
      <c r="Q30" s="1">
        <v>10</v>
      </c>
      <c r="R30" s="1" t="s">
        <v>45</v>
      </c>
      <c r="S30" s="1">
        <v>600</v>
      </c>
      <c r="T30" s="12"/>
      <c r="U30" s="7" t="s">
        <v>714</v>
      </c>
      <c r="V30" s="1" t="s">
        <v>46</v>
      </c>
      <c r="W30" s="1"/>
      <c r="X30" s="1">
        <v>4</v>
      </c>
      <c r="Y30" s="1">
        <v>27</v>
      </c>
      <c r="Z30" s="29">
        <v>0</v>
      </c>
      <c r="AA30" s="27">
        <v>0</v>
      </c>
      <c r="AB30" s="27" t="s">
        <v>836</v>
      </c>
    </row>
    <row r="31" spans="1:28" ht="14.25" hidden="1">
      <c r="A31">
        <v>53000028</v>
      </c>
      <c r="B31" s="9" t="s">
        <v>47</v>
      </c>
      <c r="C31" s="1" t="s">
        <v>264</v>
      </c>
      <c r="D31" s="8" t="s">
        <v>368</v>
      </c>
      <c r="E31" s="1">
        <v>1</v>
      </c>
      <c r="F31">
        <v>200</v>
      </c>
      <c r="G31" s="1">
        <v>0</v>
      </c>
      <c r="H31" s="1">
        <f t="shared" si="0"/>
        <v>6</v>
      </c>
      <c r="I31" s="1">
        <v>1</v>
      </c>
      <c r="J31" s="1">
        <v>0</v>
      </c>
      <c r="K31" s="1">
        <v>0</v>
      </c>
      <c r="L31" s="1">
        <v>0</v>
      </c>
      <c r="M31" s="1">
        <v>40</v>
      </c>
      <c r="N31" s="1">
        <v>0</v>
      </c>
      <c r="O31" s="1">
        <v>-3</v>
      </c>
      <c r="P31" s="43">
        <f t="shared" si="1"/>
        <v>-73</v>
      </c>
      <c r="Q31" s="1">
        <v>10</v>
      </c>
      <c r="R31" s="1" t="s">
        <v>45</v>
      </c>
      <c r="S31" s="1">
        <v>600</v>
      </c>
      <c r="T31" s="12"/>
      <c r="U31" s="7" t="s">
        <v>715</v>
      </c>
      <c r="V31" s="1" t="s">
        <v>48</v>
      </c>
      <c r="W31" s="1"/>
      <c r="X31" s="1">
        <v>4</v>
      </c>
      <c r="Y31" s="1">
        <v>28</v>
      </c>
      <c r="Z31" s="29">
        <v>0</v>
      </c>
      <c r="AA31" s="27">
        <v>0</v>
      </c>
      <c r="AB31" s="27" t="s">
        <v>837</v>
      </c>
    </row>
    <row r="32" spans="1:28" ht="24" hidden="1">
      <c r="A32">
        <v>53000029</v>
      </c>
      <c r="B32" s="9" t="s">
        <v>49</v>
      </c>
      <c r="C32" s="1" t="s">
        <v>265</v>
      </c>
      <c r="D32" s="8" t="s">
        <v>369</v>
      </c>
      <c r="E32" s="1">
        <v>4</v>
      </c>
      <c r="F32">
        <v>200</v>
      </c>
      <c r="G32" s="1">
        <v>8</v>
      </c>
      <c r="H32" s="1">
        <f t="shared" si="0"/>
        <v>1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-1</v>
      </c>
      <c r="P32" s="43">
        <f t="shared" si="1"/>
        <v>-1</v>
      </c>
      <c r="Q32" s="1">
        <v>10</v>
      </c>
      <c r="R32" s="1" t="s">
        <v>6</v>
      </c>
      <c r="S32" s="1">
        <v>2000</v>
      </c>
      <c r="T32" s="12" t="s">
        <v>512</v>
      </c>
      <c r="U32" s="23" t="s">
        <v>543</v>
      </c>
      <c r="V32" s="1" t="s">
        <v>50</v>
      </c>
      <c r="W32" s="1"/>
      <c r="X32" s="1">
        <v>4</v>
      </c>
      <c r="Y32" s="1">
        <v>29</v>
      </c>
      <c r="Z32" s="29">
        <v>0</v>
      </c>
      <c r="AA32" s="27">
        <v>0</v>
      </c>
      <c r="AB32" s="27" t="s">
        <v>838</v>
      </c>
    </row>
    <row r="33" spans="1:28" ht="24" hidden="1">
      <c r="A33">
        <v>53000030</v>
      </c>
      <c r="B33" s="9" t="s">
        <v>776</v>
      </c>
      <c r="C33" s="1" t="s">
        <v>777</v>
      </c>
      <c r="D33" s="8" t="s">
        <v>781</v>
      </c>
      <c r="E33" s="1">
        <v>2</v>
      </c>
      <c r="F33">
        <v>202</v>
      </c>
      <c r="G33" s="1">
        <v>5</v>
      </c>
      <c r="H33" s="1">
        <f t="shared" si="0"/>
        <v>6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3">
        <f t="shared" si="1"/>
        <v>-25</v>
      </c>
      <c r="Q33" s="1">
        <v>12</v>
      </c>
      <c r="R33" s="1" t="s">
        <v>35</v>
      </c>
      <c r="S33" s="1">
        <v>1500</v>
      </c>
      <c r="T33" s="12" t="s">
        <v>800</v>
      </c>
      <c r="U33" s="1" t="s">
        <v>778</v>
      </c>
      <c r="V33" s="1" t="s">
        <v>4</v>
      </c>
      <c r="W33" s="1"/>
      <c r="X33" s="1">
        <v>4</v>
      </c>
      <c r="Y33" s="1">
        <v>30</v>
      </c>
      <c r="Z33" s="29">
        <v>0</v>
      </c>
      <c r="AA33" s="27">
        <v>1</v>
      </c>
      <c r="AB33" s="27" t="s">
        <v>839</v>
      </c>
    </row>
    <row r="34" spans="1:28" ht="24" hidden="1">
      <c r="A34">
        <v>53000031</v>
      </c>
      <c r="B34" s="9" t="s">
        <v>779</v>
      </c>
      <c r="C34" s="1" t="s">
        <v>780</v>
      </c>
      <c r="D34" s="8" t="s">
        <v>782</v>
      </c>
      <c r="E34" s="1">
        <v>2</v>
      </c>
      <c r="F34">
        <v>202</v>
      </c>
      <c r="G34" s="1">
        <v>5</v>
      </c>
      <c r="H34" s="1">
        <f t="shared" si="0"/>
        <v>6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43">
        <f t="shared" si="1"/>
        <v>-25</v>
      </c>
      <c r="Q34" s="1">
        <v>12</v>
      </c>
      <c r="R34" s="1" t="s">
        <v>35</v>
      </c>
      <c r="S34" s="1">
        <v>1500</v>
      </c>
      <c r="T34" s="12" t="s">
        <v>801</v>
      </c>
      <c r="U34" s="1" t="s">
        <v>783</v>
      </c>
      <c r="V34" s="1" t="s">
        <v>4</v>
      </c>
      <c r="W34" s="1"/>
      <c r="X34" s="1">
        <v>4</v>
      </c>
      <c r="Y34" s="1">
        <v>31</v>
      </c>
      <c r="Z34" s="29">
        <v>0</v>
      </c>
      <c r="AA34" s="27">
        <v>1</v>
      </c>
      <c r="AB34" s="27" t="s">
        <v>839</v>
      </c>
    </row>
    <row r="35" spans="1:28" ht="48" hidden="1">
      <c r="A35">
        <v>53000035</v>
      </c>
      <c r="B35" s="9" t="s">
        <v>54</v>
      </c>
      <c r="C35" s="1" t="s">
        <v>266</v>
      </c>
      <c r="D35" s="8" t="s">
        <v>370</v>
      </c>
      <c r="E35" s="1">
        <v>3</v>
      </c>
      <c r="F35">
        <v>201</v>
      </c>
      <c r="G35" s="1">
        <v>1</v>
      </c>
      <c r="H35" s="1">
        <f t="shared" si="0"/>
        <v>0</v>
      </c>
      <c r="I35" s="1">
        <v>3</v>
      </c>
      <c r="J35" s="1">
        <v>90</v>
      </c>
      <c r="K35" s="1">
        <v>0</v>
      </c>
      <c r="L35" s="1">
        <v>0</v>
      </c>
      <c r="M35" s="1">
        <v>0</v>
      </c>
      <c r="N35" s="1">
        <v>0</v>
      </c>
      <c r="O35" s="1">
        <v>-3</v>
      </c>
      <c r="P35" s="43">
        <f t="shared" si="1"/>
        <v>-3</v>
      </c>
      <c r="Q35" s="1">
        <v>12</v>
      </c>
      <c r="R35" s="1" t="s">
        <v>55</v>
      </c>
      <c r="S35" s="1">
        <v>2000</v>
      </c>
      <c r="T35" s="12" t="s">
        <v>790</v>
      </c>
      <c r="U35" s="7" t="s">
        <v>513</v>
      </c>
      <c r="V35" s="1" t="s">
        <v>56</v>
      </c>
      <c r="W35" s="1"/>
      <c r="X35" s="1">
        <v>4</v>
      </c>
      <c r="Y35" s="1">
        <v>35</v>
      </c>
      <c r="Z35" s="29">
        <v>0</v>
      </c>
      <c r="AA35" s="27">
        <v>0</v>
      </c>
      <c r="AB35" s="27" t="s">
        <v>834</v>
      </c>
    </row>
    <row r="36" spans="1:28" ht="48" hidden="1">
      <c r="A36">
        <v>53000036</v>
      </c>
      <c r="B36" s="9" t="s">
        <v>57</v>
      </c>
      <c r="C36" s="1" t="s">
        <v>267</v>
      </c>
      <c r="D36" s="8" t="s">
        <v>371</v>
      </c>
      <c r="E36" s="1">
        <v>2</v>
      </c>
      <c r="F36">
        <v>203</v>
      </c>
      <c r="G36" s="1">
        <v>8</v>
      </c>
      <c r="H36" s="1">
        <f t="shared" ref="H36:H67" si="2">IF(P36&gt;10,5,IF(P36&gt;5,4,IF(P36&gt;2.5,3,IF(P36&gt;0,2,IF(P36&gt;-2.5,1,IF(P36&gt;-10,0,6))))))</f>
        <v>6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60</v>
      </c>
      <c r="O36" s="1">
        <v>0</v>
      </c>
      <c r="P36" s="43">
        <f t="shared" ref="P36:P67" si="3">(S36-2000)/20+O36</f>
        <v>-39</v>
      </c>
      <c r="Q36" s="1">
        <v>12</v>
      </c>
      <c r="R36" s="1" t="s">
        <v>58</v>
      </c>
      <c r="S36" s="1">
        <f>720+500</f>
        <v>1220</v>
      </c>
      <c r="T36" s="12" t="s">
        <v>683</v>
      </c>
      <c r="U36" s="1" t="s">
        <v>679</v>
      </c>
      <c r="V36" s="1" t="s">
        <v>59</v>
      </c>
      <c r="W36" s="1"/>
      <c r="X36" s="1">
        <v>4</v>
      </c>
      <c r="Y36" s="1">
        <v>36</v>
      </c>
      <c r="Z36" s="29">
        <v>0</v>
      </c>
      <c r="AA36" s="27">
        <v>0</v>
      </c>
      <c r="AB36" s="27" t="s">
        <v>840</v>
      </c>
    </row>
    <row r="37" spans="1:28" ht="14.25" hidden="1">
      <c r="A37">
        <v>53000037</v>
      </c>
      <c r="B37" s="9" t="s">
        <v>60</v>
      </c>
      <c r="C37" s="1" t="s">
        <v>268</v>
      </c>
      <c r="D37" s="8" t="s">
        <v>372</v>
      </c>
      <c r="E37" s="1">
        <v>1</v>
      </c>
      <c r="F37">
        <v>200</v>
      </c>
      <c r="G37" s="1">
        <v>7</v>
      </c>
      <c r="H37" s="1">
        <f t="shared" si="2"/>
        <v>6</v>
      </c>
      <c r="I37" s="1">
        <v>1</v>
      </c>
      <c r="J37" s="1">
        <v>0</v>
      </c>
      <c r="K37" s="1">
        <v>0</v>
      </c>
      <c r="L37" s="1">
        <v>0</v>
      </c>
      <c r="M37" s="1">
        <v>60</v>
      </c>
      <c r="N37" s="1">
        <v>0</v>
      </c>
      <c r="O37" s="1">
        <v>-1</v>
      </c>
      <c r="P37" s="43">
        <f t="shared" si="3"/>
        <v>-11</v>
      </c>
      <c r="Q37" s="1">
        <v>12</v>
      </c>
      <c r="R37" s="1" t="s">
        <v>21</v>
      </c>
      <c r="S37" s="1">
        <v>1800</v>
      </c>
      <c r="T37" s="12"/>
      <c r="U37" s="7" t="s">
        <v>561</v>
      </c>
      <c r="V37" s="1" t="s">
        <v>61</v>
      </c>
      <c r="W37" s="1"/>
      <c r="X37" s="1">
        <v>4</v>
      </c>
      <c r="Y37" s="1">
        <v>37</v>
      </c>
      <c r="Z37" s="29">
        <v>0</v>
      </c>
      <c r="AA37" s="27">
        <v>0</v>
      </c>
      <c r="AB37" s="27" t="s">
        <v>836</v>
      </c>
    </row>
    <row r="38" spans="1:28" ht="14.25" hidden="1">
      <c r="A38">
        <v>53000038</v>
      </c>
      <c r="B38" s="9" t="s">
        <v>62</v>
      </c>
      <c r="C38" s="1" t="s">
        <v>269</v>
      </c>
      <c r="D38" s="8" t="s">
        <v>373</v>
      </c>
      <c r="E38" s="1">
        <v>2</v>
      </c>
      <c r="F38">
        <v>200</v>
      </c>
      <c r="G38" s="1">
        <v>6</v>
      </c>
      <c r="H38" s="1">
        <f t="shared" si="2"/>
        <v>6</v>
      </c>
      <c r="I38" s="1">
        <v>2</v>
      </c>
      <c r="J38" s="1">
        <v>0</v>
      </c>
      <c r="K38" s="1">
        <v>0</v>
      </c>
      <c r="L38" s="1">
        <v>0</v>
      </c>
      <c r="M38" s="1">
        <v>80</v>
      </c>
      <c r="N38" s="1">
        <v>0</v>
      </c>
      <c r="O38" s="1">
        <v>-1</v>
      </c>
      <c r="P38" s="43">
        <f t="shared" si="3"/>
        <v>-41</v>
      </c>
      <c r="Q38" s="1">
        <v>12</v>
      </c>
      <c r="R38" s="1" t="s">
        <v>21</v>
      </c>
      <c r="S38" s="1">
        <v>1200</v>
      </c>
      <c r="T38" s="12"/>
      <c r="U38" s="7" t="s">
        <v>821</v>
      </c>
      <c r="V38" s="1" t="s">
        <v>63</v>
      </c>
      <c r="W38" s="1"/>
      <c r="X38" s="1">
        <v>4</v>
      </c>
      <c r="Y38" s="1">
        <v>38</v>
      </c>
      <c r="Z38" s="29">
        <v>0</v>
      </c>
      <c r="AA38" s="27">
        <v>0</v>
      </c>
      <c r="AB38" s="27" t="s">
        <v>841</v>
      </c>
    </row>
    <row r="39" spans="1:28" ht="24" hidden="1">
      <c r="A39">
        <v>53000039</v>
      </c>
      <c r="B39" s="9" t="s">
        <v>770</v>
      </c>
      <c r="C39" s="1" t="s">
        <v>771</v>
      </c>
      <c r="D39" s="8" t="s">
        <v>374</v>
      </c>
      <c r="E39" s="1">
        <v>2</v>
      </c>
      <c r="F39">
        <v>202</v>
      </c>
      <c r="G39" s="1">
        <v>6</v>
      </c>
      <c r="H39" s="1">
        <f t="shared" si="2"/>
        <v>6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50</v>
      </c>
      <c r="O39" s="1">
        <v>0</v>
      </c>
      <c r="P39" s="43">
        <f t="shared" si="3"/>
        <v>-15</v>
      </c>
      <c r="Q39" s="1">
        <v>12</v>
      </c>
      <c r="R39" s="1" t="s">
        <v>35</v>
      </c>
      <c r="S39" s="1">
        <v>1700</v>
      </c>
      <c r="T39" s="12" t="s">
        <v>802</v>
      </c>
      <c r="U39" s="1" t="s">
        <v>772</v>
      </c>
      <c r="V39" s="1" t="s">
        <v>4</v>
      </c>
      <c r="W39" s="1"/>
      <c r="X39" s="1">
        <v>4</v>
      </c>
      <c r="Y39" s="1">
        <v>39</v>
      </c>
      <c r="Z39" s="29">
        <v>0</v>
      </c>
      <c r="AA39" s="27">
        <v>0</v>
      </c>
      <c r="AB39" s="27" t="s">
        <v>839</v>
      </c>
    </row>
    <row r="40" spans="1:28" ht="24" hidden="1">
      <c r="A40">
        <v>53000040</v>
      </c>
      <c r="B40" s="9" t="s">
        <v>767</v>
      </c>
      <c r="C40" s="1" t="s">
        <v>270</v>
      </c>
      <c r="D40" s="8" t="s">
        <v>462</v>
      </c>
      <c r="E40" s="1">
        <v>3</v>
      </c>
      <c r="F40">
        <v>202</v>
      </c>
      <c r="G40" s="1">
        <v>0</v>
      </c>
      <c r="H40" s="1">
        <f t="shared" si="2"/>
        <v>1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70</v>
      </c>
      <c r="O40" s="1">
        <v>0</v>
      </c>
      <c r="P40" s="43">
        <f t="shared" si="3"/>
        <v>0</v>
      </c>
      <c r="Q40" s="1">
        <v>12</v>
      </c>
      <c r="R40" s="1" t="s">
        <v>35</v>
      </c>
      <c r="S40" s="1">
        <v>2000</v>
      </c>
      <c r="T40" s="12" t="s">
        <v>803</v>
      </c>
      <c r="U40" s="1" t="s">
        <v>773</v>
      </c>
      <c r="V40" s="1" t="s">
        <v>4</v>
      </c>
      <c r="W40" s="1"/>
      <c r="X40" s="1">
        <v>4</v>
      </c>
      <c r="Y40" s="1">
        <v>40</v>
      </c>
      <c r="Z40" s="29">
        <v>0</v>
      </c>
      <c r="AA40" s="27">
        <v>0</v>
      </c>
      <c r="AB40" s="27" t="s">
        <v>839</v>
      </c>
    </row>
    <row r="41" spans="1:28" ht="24" hidden="1">
      <c r="A41">
        <v>53000041</v>
      </c>
      <c r="B41" s="9" t="s">
        <v>64</v>
      </c>
      <c r="C41" s="1" t="s">
        <v>271</v>
      </c>
      <c r="D41" s="8" t="s">
        <v>375</v>
      </c>
      <c r="E41" s="1">
        <v>2</v>
      </c>
      <c r="F41">
        <v>200</v>
      </c>
      <c r="G41" s="1">
        <v>0</v>
      </c>
      <c r="H41" s="1">
        <f t="shared" si="2"/>
        <v>5</v>
      </c>
      <c r="I41" s="1">
        <v>2</v>
      </c>
      <c r="J41" s="1">
        <v>0</v>
      </c>
      <c r="K41" s="1">
        <v>0</v>
      </c>
      <c r="L41" s="1">
        <v>0</v>
      </c>
      <c r="M41" s="1">
        <v>5</v>
      </c>
      <c r="N41" s="1">
        <v>0</v>
      </c>
      <c r="O41" s="1">
        <v>-2</v>
      </c>
      <c r="P41" s="43">
        <f t="shared" si="3"/>
        <v>18</v>
      </c>
      <c r="Q41" s="1">
        <v>12</v>
      </c>
      <c r="R41" s="1" t="s">
        <v>21</v>
      </c>
      <c r="S41" s="1">
        <v>2400</v>
      </c>
      <c r="T41" s="12" t="s">
        <v>577</v>
      </c>
      <c r="U41" s="7" t="s">
        <v>684</v>
      </c>
      <c r="V41" s="1" t="s">
        <v>65</v>
      </c>
      <c r="W41" s="1"/>
      <c r="X41" s="1">
        <v>4</v>
      </c>
      <c r="Y41" s="1">
        <v>41</v>
      </c>
      <c r="Z41" s="29">
        <v>0</v>
      </c>
      <c r="AA41" s="27">
        <v>0</v>
      </c>
      <c r="AB41" s="27" t="s">
        <v>835</v>
      </c>
    </row>
    <row r="42" spans="1:28" ht="48" hidden="1">
      <c r="A42">
        <v>53000042</v>
      </c>
      <c r="B42" s="9" t="s">
        <v>66</v>
      </c>
      <c r="C42" s="1" t="s">
        <v>272</v>
      </c>
      <c r="D42" s="8" t="s">
        <v>376</v>
      </c>
      <c r="E42" s="1">
        <v>3</v>
      </c>
      <c r="F42">
        <v>201</v>
      </c>
      <c r="G42" s="1">
        <v>6</v>
      </c>
      <c r="H42" s="1">
        <f t="shared" si="2"/>
        <v>0</v>
      </c>
      <c r="I42" s="1">
        <v>3</v>
      </c>
      <c r="J42" s="1">
        <v>90</v>
      </c>
      <c r="K42" s="1">
        <v>0</v>
      </c>
      <c r="L42" s="1">
        <v>0</v>
      </c>
      <c r="M42" s="1">
        <v>0</v>
      </c>
      <c r="N42" s="1">
        <v>0</v>
      </c>
      <c r="O42" s="1">
        <v>-3</v>
      </c>
      <c r="P42" s="43">
        <f t="shared" si="3"/>
        <v>-3</v>
      </c>
      <c r="Q42" s="1">
        <v>12</v>
      </c>
      <c r="R42" s="1" t="s">
        <v>55</v>
      </c>
      <c r="S42" s="1">
        <v>2000</v>
      </c>
      <c r="T42" s="12" t="s">
        <v>791</v>
      </c>
      <c r="U42" s="1" t="s">
        <v>514</v>
      </c>
      <c r="V42" s="1" t="s">
        <v>67</v>
      </c>
      <c r="W42" s="1"/>
      <c r="X42" s="1">
        <v>4</v>
      </c>
      <c r="Y42" s="1">
        <v>42</v>
      </c>
      <c r="Z42" s="29">
        <v>0</v>
      </c>
      <c r="AA42" s="27">
        <v>0</v>
      </c>
      <c r="AB42" s="27" t="s">
        <v>834</v>
      </c>
    </row>
    <row r="43" spans="1:28" ht="24" hidden="1">
      <c r="A43">
        <v>53000043</v>
      </c>
      <c r="B43" s="9" t="s">
        <v>68</v>
      </c>
      <c r="C43" s="1" t="s">
        <v>273</v>
      </c>
      <c r="D43" s="8" t="s">
        <v>377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1.5</v>
      </c>
      <c r="N43" s="1">
        <v>0</v>
      </c>
      <c r="O43" s="1">
        <v>0</v>
      </c>
      <c r="P43" s="43">
        <f t="shared" si="3"/>
        <v>0</v>
      </c>
      <c r="Q43" s="1">
        <v>0</v>
      </c>
      <c r="R43" s="1" t="s">
        <v>35</v>
      </c>
      <c r="S43" s="1">
        <v>2000</v>
      </c>
      <c r="T43" s="12" t="s">
        <v>694</v>
      </c>
      <c r="U43" s="1" t="s">
        <v>572</v>
      </c>
      <c r="V43" s="1" t="s">
        <v>4</v>
      </c>
      <c r="W43" s="1"/>
      <c r="X43" s="1">
        <v>4</v>
      </c>
      <c r="Y43" s="1">
        <v>43</v>
      </c>
      <c r="Z43" s="29">
        <v>0</v>
      </c>
      <c r="AA43" s="27">
        <v>0</v>
      </c>
      <c r="AB43" s="27" t="s">
        <v>842</v>
      </c>
    </row>
    <row r="44" spans="1:28" ht="24" hidden="1">
      <c r="A44">
        <v>53000044</v>
      </c>
      <c r="B44" s="9" t="s">
        <v>768</v>
      </c>
      <c r="C44" s="1" t="s">
        <v>274</v>
      </c>
      <c r="D44" s="8" t="s">
        <v>378</v>
      </c>
      <c r="E44" s="1">
        <v>4</v>
      </c>
      <c r="F44">
        <v>202</v>
      </c>
      <c r="G44" s="1">
        <v>0</v>
      </c>
      <c r="H44" s="1">
        <f t="shared" si="2"/>
        <v>0</v>
      </c>
      <c r="I44" s="1">
        <v>4</v>
      </c>
      <c r="J44" s="1">
        <v>0</v>
      </c>
      <c r="K44" s="1">
        <v>0</v>
      </c>
      <c r="L44" s="1">
        <v>0</v>
      </c>
      <c r="M44" s="1">
        <v>0</v>
      </c>
      <c r="N44" s="1">
        <v>55</v>
      </c>
      <c r="O44" s="1">
        <v>2</v>
      </c>
      <c r="P44" s="43">
        <f t="shared" si="3"/>
        <v>-3</v>
      </c>
      <c r="Q44" s="1">
        <v>0</v>
      </c>
      <c r="R44" s="1" t="s">
        <v>35</v>
      </c>
      <c r="S44" s="1">
        <v>1900</v>
      </c>
      <c r="T44" s="12" t="s">
        <v>804</v>
      </c>
      <c r="U44" s="1" t="s">
        <v>774</v>
      </c>
      <c r="V44" s="1" t="s">
        <v>4</v>
      </c>
      <c r="W44" s="1"/>
      <c r="X44" s="1">
        <v>4</v>
      </c>
      <c r="Y44" s="1">
        <v>44</v>
      </c>
      <c r="Z44" s="29">
        <v>0</v>
      </c>
      <c r="AA44" s="27">
        <v>0</v>
      </c>
      <c r="AB44" s="27" t="s">
        <v>839</v>
      </c>
    </row>
    <row r="45" spans="1:28" ht="60" hidden="1">
      <c r="A45">
        <v>53000045</v>
      </c>
      <c r="B45" s="9" t="s">
        <v>69</v>
      </c>
      <c r="C45" s="1" t="s">
        <v>275</v>
      </c>
      <c r="D45" s="8" t="s">
        <v>379</v>
      </c>
      <c r="E45" s="1">
        <v>3</v>
      </c>
      <c r="F45">
        <v>201</v>
      </c>
      <c r="G45" s="1">
        <v>0</v>
      </c>
      <c r="H45" s="1">
        <f t="shared" si="2"/>
        <v>6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60</v>
      </c>
      <c r="O45" s="1">
        <v>0</v>
      </c>
      <c r="P45" s="43">
        <f t="shared" si="3"/>
        <v>-39</v>
      </c>
      <c r="Q45" s="1">
        <v>10</v>
      </c>
      <c r="R45" s="7" t="s">
        <v>473</v>
      </c>
      <c r="S45" s="1">
        <f>720+500</f>
        <v>1220</v>
      </c>
      <c r="T45" s="12" t="s">
        <v>682</v>
      </c>
      <c r="U45" s="1" t="s">
        <v>680</v>
      </c>
      <c r="V45" s="1" t="s">
        <v>495</v>
      </c>
      <c r="W45" s="1"/>
      <c r="X45" s="1">
        <v>4</v>
      </c>
      <c r="Y45" s="1">
        <v>45</v>
      </c>
      <c r="Z45" s="29">
        <v>0</v>
      </c>
      <c r="AA45" s="27">
        <v>0</v>
      </c>
      <c r="AB45" s="27" t="s">
        <v>840</v>
      </c>
    </row>
    <row r="46" spans="1:28" ht="48" hidden="1">
      <c r="A46">
        <v>53000046</v>
      </c>
      <c r="B46" s="9" t="s">
        <v>70</v>
      </c>
      <c r="C46" s="1" t="s">
        <v>276</v>
      </c>
      <c r="D46" s="8" t="s">
        <v>380</v>
      </c>
      <c r="E46" s="1">
        <v>5</v>
      </c>
      <c r="F46">
        <v>201</v>
      </c>
      <c r="G46" s="1">
        <v>2</v>
      </c>
      <c r="H46" s="1">
        <f t="shared" si="2"/>
        <v>1</v>
      </c>
      <c r="I46" s="1">
        <v>5</v>
      </c>
      <c r="J46" s="1">
        <v>70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43">
        <f t="shared" si="3"/>
        <v>0</v>
      </c>
      <c r="Q46" s="1">
        <v>3</v>
      </c>
      <c r="R46" s="1" t="s">
        <v>55</v>
      </c>
      <c r="S46" s="1">
        <v>2000</v>
      </c>
      <c r="T46" s="12" t="s">
        <v>798</v>
      </c>
      <c r="U46" s="7" t="s">
        <v>528</v>
      </c>
      <c r="V46" s="1" t="s">
        <v>71</v>
      </c>
      <c r="W46" s="1"/>
      <c r="X46" s="1">
        <v>4</v>
      </c>
      <c r="Y46" s="1">
        <v>46</v>
      </c>
      <c r="Z46" s="29">
        <v>0</v>
      </c>
      <c r="AA46" s="27">
        <v>0</v>
      </c>
      <c r="AB46" s="27" t="s">
        <v>834</v>
      </c>
    </row>
    <row r="47" spans="1:28" ht="60">
      <c r="A47">
        <v>53000047</v>
      </c>
      <c r="B47" s="9" t="s">
        <v>72</v>
      </c>
      <c r="C47" s="1" t="s">
        <v>277</v>
      </c>
      <c r="D47" s="8" t="s">
        <v>381</v>
      </c>
      <c r="E47" s="1">
        <v>5</v>
      </c>
      <c r="F47">
        <v>201</v>
      </c>
      <c r="G47" s="1">
        <v>3</v>
      </c>
      <c r="H47" s="1">
        <f t="shared" si="2"/>
        <v>5</v>
      </c>
      <c r="I47" s="1">
        <v>5</v>
      </c>
      <c r="J47" s="1">
        <v>55</v>
      </c>
      <c r="K47" s="1">
        <v>0</v>
      </c>
      <c r="L47" s="1">
        <v>0</v>
      </c>
      <c r="M47" s="1">
        <v>0</v>
      </c>
      <c r="N47" s="1">
        <v>0</v>
      </c>
      <c r="O47" s="1">
        <v>3</v>
      </c>
      <c r="P47" s="43">
        <f t="shared" si="3"/>
        <v>13</v>
      </c>
      <c r="Q47" s="1">
        <v>15</v>
      </c>
      <c r="R47" s="7" t="s">
        <v>478</v>
      </c>
      <c r="S47" s="1">
        <v>2200</v>
      </c>
      <c r="T47" s="12" t="s">
        <v>862</v>
      </c>
      <c r="U47" s="7" t="s">
        <v>529</v>
      </c>
      <c r="V47" s="1" t="s">
        <v>73</v>
      </c>
      <c r="W47" s="1" t="s">
        <v>73</v>
      </c>
      <c r="X47" s="1">
        <v>4</v>
      </c>
      <c r="Y47" s="1">
        <v>47</v>
      </c>
      <c r="Z47" s="29">
        <v>0</v>
      </c>
      <c r="AA47" s="27">
        <v>0</v>
      </c>
      <c r="AB47" s="27" t="s">
        <v>834</v>
      </c>
    </row>
    <row r="48" spans="1:28" ht="48" hidden="1">
      <c r="A48">
        <v>53000048</v>
      </c>
      <c r="B48" s="9" t="s">
        <v>74</v>
      </c>
      <c r="C48" s="1" t="s">
        <v>278</v>
      </c>
      <c r="D48" s="8" t="s">
        <v>382</v>
      </c>
      <c r="E48" s="1">
        <v>3</v>
      </c>
      <c r="F48">
        <v>201</v>
      </c>
      <c r="G48" s="1">
        <v>3</v>
      </c>
      <c r="H48" s="1">
        <f t="shared" si="2"/>
        <v>0</v>
      </c>
      <c r="I48" s="1">
        <v>3</v>
      </c>
      <c r="J48" s="1">
        <v>90</v>
      </c>
      <c r="K48" s="1">
        <v>0</v>
      </c>
      <c r="L48" s="1">
        <v>0</v>
      </c>
      <c r="M48" s="1">
        <v>0</v>
      </c>
      <c r="N48" s="1">
        <v>0</v>
      </c>
      <c r="O48" s="1">
        <v>-3</v>
      </c>
      <c r="P48" s="43">
        <f t="shared" si="3"/>
        <v>-3</v>
      </c>
      <c r="Q48" s="1">
        <v>0</v>
      </c>
      <c r="R48" s="1" t="s">
        <v>55</v>
      </c>
      <c r="S48" s="1">
        <v>2000</v>
      </c>
      <c r="T48" s="12" t="s">
        <v>792</v>
      </c>
      <c r="U48" s="1" t="s">
        <v>515</v>
      </c>
      <c r="V48" s="1" t="s">
        <v>28</v>
      </c>
      <c r="W48" s="1"/>
      <c r="X48" s="1">
        <v>4</v>
      </c>
      <c r="Y48" s="1">
        <v>48</v>
      </c>
      <c r="Z48" s="29">
        <v>0</v>
      </c>
      <c r="AA48" s="27">
        <v>0</v>
      </c>
      <c r="AB48" s="27" t="s">
        <v>834</v>
      </c>
    </row>
    <row r="49" spans="1:28" ht="60">
      <c r="A49">
        <v>53000049</v>
      </c>
      <c r="B49" s="9" t="s">
        <v>75</v>
      </c>
      <c r="C49" s="1" t="s">
        <v>279</v>
      </c>
      <c r="D49" s="8" t="s">
        <v>383</v>
      </c>
      <c r="E49" s="1">
        <v>3</v>
      </c>
      <c r="F49">
        <v>201</v>
      </c>
      <c r="G49" s="1">
        <v>0</v>
      </c>
      <c r="H49" s="1">
        <f t="shared" si="2"/>
        <v>4</v>
      </c>
      <c r="I49" s="1">
        <v>3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-1</v>
      </c>
      <c r="P49" s="43">
        <f t="shared" si="3"/>
        <v>9</v>
      </c>
      <c r="Q49" s="1">
        <v>15</v>
      </c>
      <c r="R49" s="7" t="s">
        <v>478</v>
      </c>
      <c r="S49" s="1">
        <v>2200</v>
      </c>
      <c r="T49" s="12" t="s">
        <v>865</v>
      </c>
      <c r="U49" s="7" t="s">
        <v>530</v>
      </c>
      <c r="V49" s="1" t="s">
        <v>76</v>
      </c>
      <c r="W49" s="1" t="s">
        <v>76</v>
      </c>
      <c r="X49" s="1">
        <v>4</v>
      </c>
      <c r="Y49" s="1">
        <v>49</v>
      </c>
      <c r="Z49" s="29">
        <v>0</v>
      </c>
      <c r="AA49" s="27">
        <v>0</v>
      </c>
      <c r="AB49" s="27" t="s">
        <v>834</v>
      </c>
    </row>
    <row r="50" spans="1:28" ht="72" hidden="1">
      <c r="A50">
        <v>53000050</v>
      </c>
      <c r="B50" s="9" t="s">
        <v>77</v>
      </c>
      <c r="C50" s="1" t="s">
        <v>280</v>
      </c>
      <c r="D50" s="8" t="s">
        <v>384</v>
      </c>
      <c r="E50" s="1">
        <v>4</v>
      </c>
      <c r="F50">
        <v>201</v>
      </c>
      <c r="G50" s="1">
        <v>4</v>
      </c>
      <c r="H50" s="1">
        <f t="shared" si="2"/>
        <v>6</v>
      </c>
      <c r="I50" s="1">
        <v>4</v>
      </c>
      <c r="J50" s="1">
        <v>150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43">
        <f t="shared" si="3"/>
        <v>-10</v>
      </c>
      <c r="Q50" s="1">
        <v>0</v>
      </c>
      <c r="R50" s="7" t="s">
        <v>685</v>
      </c>
      <c r="S50" s="1">
        <v>1800</v>
      </c>
      <c r="T50" s="12" t="s">
        <v>806</v>
      </c>
      <c r="U50" s="7" t="s">
        <v>686</v>
      </c>
      <c r="V50" s="1" t="s">
        <v>78</v>
      </c>
      <c r="W50" s="1"/>
      <c r="X50" s="1">
        <v>4</v>
      </c>
      <c r="Y50" s="1">
        <v>50</v>
      </c>
      <c r="Z50" s="29">
        <v>0</v>
      </c>
      <c r="AA50" s="27">
        <v>0</v>
      </c>
      <c r="AB50" s="27" t="s">
        <v>834</v>
      </c>
    </row>
    <row r="51" spans="1:28" ht="48" hidden="1">
      <c r="A51">
        <v>53000051</v>
      </c>
      <c r="B51" s="9" t="s">
        <v>79</v>
      </c>
      <c r="C51" s="1" t="s">
        <v>281</v>
      </c>
      <c r="D51" s="8" t="s">
        <v>385</v>
      </c>
      <c r="E51" s="1">
        <v>3</v>
      </c>
      <c r="F51">
        <v>201</v>
      </c>
      <c r="G51" s="1">
        <v>5</v>
      </c>
      <c r="H51" s="1">
        <f t="shared" si="2"/>
        <v>0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3">
        <f t="shared" si="3"/>
        <v>-3</v>
      </c>
      <c r="Q51" s="1">
        <v>0</v>
      </c>
      <c r="R51" s="1" t="s">
        <v>55</v>
      </c>
      <c r="S51" s="1">
        <v>2000</v>
      </c>
      <c r="T51" s="12" t="s">
        <v>793</v>
      </c>
      <c r="U51" s="1" t="s">
        <v>516</v>
      </c>
      <c r="V51" s="1" t="s">
        <v>80</v>
      </c>
      <c r="W51" s="1"/>
      <c r="X51" s="1">
        <v>4</v>
      </c>
      <c r="Y51" s="1">
        <v>51</v>
      </c>
      <c r="Z51" s="29">
        <v>0</v>
      </c>
      <c r="AA51" s="27">
        <v>0</v>
      </c>
      <c r="AB51" s="27" t="s">
        <v>834</v>
      </c>
    </row>
    <row r="52" spans="1:28" ht="48" hidden="1">
      <c r="A52">
        <v>53000052</v>
      </c>
      <c r="B52" s="9" t="s">
        <v>81</v>
      </c>
      <c r="C52" s="1" t="s">
        <v>282</v>
      </c>
      <c r="D52" s="8" t="s">
        <v>386</v>
      </c>
      <c r="E52" s="1">
        <v>3</v>
      </c>
      <c r="F52">
        <v>201</v>
      </c>
      <c r="G52" s="1">
        <v>4</v>
      </c>
      <c r="H52" s="1">
        <f t="shared" si="2"/>
        <v>0</v>
      </c>
      <c r="I52" s="1">
        <v>3</v>
      </c>
      <c r="J52" s="1">
        <v>90</v>
      </c>
      <c r="K52" s="1">
        <v>0</v>
      </c>
      <c r="L52" s="1">
        <v>0</v>
      </c>
      <c r="M52" s="1">
        <v>0</v>
      </c>
      <c r="N52" s="1">
        <v>0</v>
      </c>
      <c r="O52" s="1">
        <v>-3</v>
      </c>
      <c r="P52" s="43">
        <f t="shared" si="3"/>
        <v>-3</v>
      </c>
      <c r="Q52" s="1">
        <v>0</v>
      </c>
      <c r="R52" s="1" t="s">
        <v>55</v>
      </c>
      <c r="S52" s="1">
        <v>2000</v>
      </c>
      <c r="T52" s="12" t="s">
        <v>794</v>
      </c>
      <c r="U52" s="1" t="s">
        <v>517</v>
      </c>
      <c r="V52" s="1" t="s">
        <v>82</v>
      </c>
      <c r="W52" s="1"/>
      <c r="X52" s="1">
        <v>4</v>
      </c>
      <c r="Y52" s="1">
        <v>52</v>
      </c>
      <c r="Z52" s="29">
        <v>0</v>
      </c>
      <c r="AA52" s="27">
        <v>0</v>
      </c>
      <c r="AB52" s="27" t="s">
        <v>834</v>
      </c>
    </row>
    <row r="53" spans="1:28" ht="48" hidden="1">
      <c r="A53">
        <v>53000053</v>
      </c>
      <c r="B53" s="9" t="s">
        <v>83</v>
      </c>
      <c r="C53" s="1" t="s">
        <v>283</v>
      </c>
      <c r="D53" s="8" t="s">
        <v>387</v>
      </c>
      <c r="E53" s="1">
        <v>3</v>
      </c>
      <c r="F53">
        <v>201</v>
      </c>
      <c r="G53" s="1">
        <v>2</v>
      </c>
      <c r="H53" s="1">
        <f t="shared" si="2"/>
        <v>0</v>
      </c>
      <c r="I53" s="1">
        <v>3</v>
      </c>
      <c r="J53" s="1">
        <v>90</v>
      </c>
      <c r="K53" s="1">
        <v>0</v>
      </c>
      <c r="L53" s="1">
        <v>0</v>
      </c>
      <c r="M53" s="1">
        <v>0</v>
      </c>
      <c r="N53" s="1">
        <v>0</v>
      </c>
      <c r="O53" s="1">
        <v>-3</v>
      </c>
      <c r="P53" s="43">
        <f t="shared" si="3"/>
        <v>-3</v>
      </c>
      <c r="Q53" s="1">
        <v>0</v>
      </c>
      <c r="R53" s="1" t="s">
        <v>55</v>
      </c>
      <c r="S53" s="1">
        <v>2000</v>
      </c>
      <c r="T53" s="12" t="s">
        <v>795</v>
      </c>
      <c r="U53" s="1" t="s">
        <v>518</v>
      </c>
      <c r="V53" s="1" t="s">
        <v>84</v>
      </c>
      <c r="W53" s="1"/>
      <c r="X53" s="1">
        <v>4</v>
      </c>
      <c r="Y53" s="1">
        <v>53</v>
      </c>
      <c r="Z53" s="29">
        <v>0</v>
      </c>
      <c r="AA53" s="27">
        <v>0</v>
      </c>
      <c r="AB53" s="27" t="s">
        <v>834</v>
      </c>
    </row>
    <row r="54" spans="1:28" ht="48" hidden="1">
      <c r="A54">
        <v>53000054</v>
      </c>
      <c r="B54" s="9" t="s">
        <v>85</v>
      </c>
      <c r="C54" s="1" t="s">
        <v>222</v>
      </c>
      <c r="D54" s="8" t="s">
        <v>388</v>
      </c>
      <c r="E54" s="1">
        <v>3</v>
      </c>
      <c r="F54">
        <v>200</v>
      </c>
      <c r="G54" s="1">
        <v>6</v>
      </c>
      <c r="H54" s="1">
        <f t="shared" si="2"/>
        <v>6</v>
      </c>
      <c r="I54" s="1">
        <v>3</v>
      </c>
      <c r="J54" s="1">
        <v>70</v>
      </c>
      <c r="K54" s="1">
        <v>0</v>
      </c>
      <c r="L54" s="1">
        <v>2</v>
      </c>
      <c r="M54" s="1">
        <v>0</v>
      </c>
      <c r="N54" s="1">
        <v>30</v>
      </c>
      <c r="O54" s="1">
        <v>2</v>
      </c>
      <c r="P54" s="43">
        <f t="shared" si="3"/>
        <v>-14.5</v>
      </c>
      <c r="Q54" s="1">
        <v>0</v>
      </c>
      <c r="R54" s="1" t="s">
        <v>6</v>
      </c>
      <c r="S54" s="1">
        <v>1670</v>
      </c>
      <c r="T54" s="12" t="s">
        <v>817</v>
      </c>
      <c r="U54" s="7" t="s">
        <v>619</v>
      </c>
      <c r="V54" s="1" t="s">
        <v>86</v>
      </c>
      <c r="W54" s="1"/>
      <c r="X54" s="1">
        <v>4</v>
      </c>
      <c r="Y54" s="1">
        <v>54</v>
      </c>
      <c r="Z54" s="29">
        <v>0</v>
      </c>
      <c r="AA54" s="27">
        <v>0</v>
      </c>
      <c r="AB54" s="27" t="s">
        <v>843</v>
      </c>
    </row>
    <row r="55" spans="1:28" ht="24" hidden="1">
      <c r="A55">
        <v>53000055</v>
      </c>
      <c r="B55" s="9" t="s">
        <v>87</v>
      </c>
      <c r="C55" s="1" t="s">
        <v>284</v>
      </c>
      <c r="D55" s="8" t="s">
        <v>389</v>
      </c>
      <c r="E55" s="1">
        <v>3</v>
      </c>
      <c r="F55">
        <v>202</v>
      </c>
      <c r="G55" s="1">
        <v>7</v>
      </c>
      <c r="H55" s="1">
        <f t="shared" si="2"/>
        <v>5</v>
      </c>
      <c r="I55" s="1">
        <v>3</v>
      </c>
      <c r="J55" s="1">
        <v>0</v>
      </c>
      <c r="K55" s="1">
        <v>0</v>
      </c>
      <c r="L55" s="1">
        <v>0</v>
      </c>
      <c r="M55" s="1">
        <v>2</v>
      </c>
      <c r="N55" s="1">
        <v>0</v>
      </c>
      <c r="O55" s="1">
        <v>1</v>
      </c>
      <c r="P55" s="43">
        <f t="shared" si="3"/>
        <v>51</v>
      </c>
      <c r="Q55" s="1">
        <v>0</v>
      </c>
      <c r="R55" s="1" t="s">
        <v>1</v>
      </c>
      <c r="S55" s="1">
        <v>3000</v>
      </c>
      <c r="T55" s="12" t="s">
        <v>705</v>
      </c>
      <c r="U55" s="1" t="s">
        <v>706</v>
      </c>
      <c r="V55" s="1" t="s">
        <v>2</v>
      </c>
      <c r="W55" s="1"/>
      <c r="X55" s="1">
        <v>4</v>
      </c>
      <c r="Y55" s="1">
        <v>55</v>
      </c>
      <c r="Z55" s="29">
        <v>0</v>
      </c>
      <c r="AA55" s="27">
        <v>0</v>
      </c>
      <c r="AB55" s="27" t="s">
        <v>842</v>
      </c>
    </row>
    <row r="56" spans="1:28" ht="36" hidden="1">
      <c r="A56">
        <v>53000056</v>
      </c>
      <c r="B56" s="9" t="s">
        <v>88</v>
      </c>
      <c r="C56" s="1" t="s">
        <v>285</v>
      </c>
      <c r="D56" s="8" t="s">
        <v>390</v>
      </c>
      <c r="E56" s="1">
        <v>3</v>
      </c>
      <c r="F56">
        <v>202</v>
      </c>
      <c r="G56" s="1">
        <v>0</v>
      </c>
      <c r="H56" s="1">
        <f t="shared" si="2"/>
        <v>6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0</v>
      </c>
      <c r="O56" s="1">
        <v>0</v>
      </c>
      <c r="P56" s="43">
        <f t="shared" si="3"/>
        <v>-62.5</v>
      </c>
      <c r="Q56" s="1">
        <v>0</v>
      </c>
      <c r="R56" s="1" t="s">
        <v>35</v>
      </c>
      <c r="S56" s="1">
        <v>750</v>
      </c>
      <c r="T56" s="12" t="s">
        <v>695</v>
      </c>
      <c r="U56" s="1" t="s">
        <v>562</v>
      </c>
      <c r="V56" s="1" t="s">
        <v>89</v>
      </c>
      <c r="W56" s="1"/>
      <c r="X56" s="1">
        <v>4</v>
      </c>
      <c r="Y56" s="1">
        <v>56</v>
      </c>
      <c r="Z56" s="29">
        <v>0</v>
      </c>
      <c r="AA56" s="27">
        <v>0</v>
      </c>
      <c r="AB56" s="27" t="s">
        <v>842</v>
      </c>
    </row>
    <row r="57" spans="1:28" ht="24" hidden="1">
      <c r="A57">
        <v>53000057</v>
      </c>
      <c r="B57" s="9" t="s">
        <v>90</v>
      </c>
      <c r="C57" s="7" t="s">
        <v>460</v>
      </c>
      <c r="D57" s="8" t="s">
        <v>461</v>
      </c>
      <c r="E57" s="1">
        <v>2</v>
      </c>
      <c r="F57">
        <v>202</v>
      </c>
      <c r="G57" s="1">
        <v>8</v>
      </c>
      <c r="H57" s="1">
        <f t="shared" si="2"/>
        <v>6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0</v>
      </c>
      <c r="O57" s="1">
        <v>0</v>
      </c>
      <c r="P57" s="43">
        <f t="shared" si="3"/>
        <v>-25</v>
      </c>
      <c r="Q57" s="1">
        <v>3</v>
      </c>
      <c r="R57" s="1" t="s">
        <v>707</v>
      </c>
      <c r="S57" s="39">
        <v>1500</v>
      </c>
      <c r="T57" s="12" t="s">
        <v>709</v>
      </c>
      <c r="U57" s="1" t="s">
        <v>708</v>
      </c>
      <c r="V57" s="1" t="s">
        <v>2</v>
      </c>
      <c r="W57" s="1"/>
      <c r="X57" s="1">
        <v>4</v>
      </c>
      <c r="Y57" s="1">
        <v>57</v>
      </c>
      <c r="Z57" s="29">
        <v>0</v>
      </c>
      <c r="AA57" s="27">
        <v>0</v>
      </c>
      <c r="AB57" s="27" t="s">
        <v>842</v>
      </c>
    </row>
    <row r="58" spans="1:28" ht="24" hidden="1">
      <c r="A58">
        <v>53000058</v>
      </c>
      <c r="B58" s="9" t="s">
        <v>91</v>
      </c>
      <c r="C58" s="1" t="s">
        <v>286</v>
      </c>
      <c r="D58" s="8" t="s">
        <v>392</v>
      </c>
      <c r="E58" s="1">
        <v>1</v>
      </c>
      <c r="F58">
        <v>200</v>
      </c>
      <c r="G58" s="1">
        <v>0</v>
      </c>
      <c r="H58" s="1">
        <f t="shared" si="2"/>
        <v>6</v>
      </c>
      <c r="I58" s="1">
        <v>1</v>
      </c>
      <c r="J58" s="1">
        <v>0</v>
      </c>
      <c r="K58" s="1">
        <v>0</v>
      </c>
      <c r="L58" s="1">
        <v>10</v>
      </c>
      <c r="M58" s="1">
        <v>0</v>
      </c>
      <c r="N58" s="1">
        <v>0</v>
      </c>
      <c r="O58" s="1">
        <v>0</v>
      </c>
      <c r="P58" s="43">
        <f t="shared" si="3"/>
        <v>-10</v>
      </c>
      <c r="Q58" s="1">
        <v>-3</v>
      </c>
      <c r="R58" s="1" t="s">
        <v>6</v>
      </c>
      <c r="S58" s="1">
        <v>1800</v>
      </c>
      <c r="T58" s="12" t="s">
        <v>818</v>
      </c>
      <c r="U58" s="7" t="s">
        <v>519</v>
      </c>
      <c r="V58" s="1" t="s">
        <v>92</v>
      </c>
      <c r="W58" s="1"/>
      <c r="X58" s="1">
        <v>4</v>
      </c>
      <c r="Y58" s="1">
        <v>58</v>
      </c>
      <c r="Z58" s="29">
        <v>0</v>
      </c>
      <c r="AA58" s="27">
        <v>0</v>
      </c>
      <c r="AB58" s="27" t="s">
        <v>837</v>
      </c>
    </row>
    <row r="59" spans="1:28" ht="24" hidden="1">
      <c r="A59">
        <v>53000059</v>
      </c>
      <c r="B59" s="9" t="s">
        <v>93</v>
      </c>
      <c r="C59" s="1" t="s">
        <v>287</v>
      </c>
      <c r="D59" s="8" t="s">
        <v>393</v>
      </c>
      <c r="E59" s="1">
        <v>2</v>
      </c>
      <c r="F59">
        <v>202</v>
      </c>
      <c r="G59" s="1">
        <v>0</v>
      </c>
      <c r="H59" s="1">
        <f t="shared" si="2"/>
        <v>6</v>
      </c>
      <c r="I59" s="1">
        <v>2</v>
      </c>
      <c r="J59" s="1">
        <v>0</v>
      </c>
      <c r="K59" s="1">
        <v>0</v>
      </c>
      <c r="L59" s="1">
        <v>0</v>
      </c>
      <c r="M59" s="1">
        <v>12</v>
      </c>
      <c r="N59" s="1">
        <v>0</v>
      </c>
      <c r="O59" s="1">
        <v>-2</v>
      </c>
      <c r="P59" s="43">
        <f t="shared" si="3"/>
        <v>-74</v>
      </c>
      <c r="Q59" s="1">
        <v>3</v>
      </c>
      <c r="R59" s="7" t="s">
        <v>471</v>
      </c>
      <c r="S59" s="1">
        <v>560</v>
      </c>
      <c r="T59" s="12" t="s">
        <v>784</v>
      </c>
      <c r="U59" s="7" t="s">
        <v>579</v>
      </c>
      <c r="V59" s="1" t="s">
        <v>94</v>
      </c>
      <c r="W59" s="1"/>
      <c r="X59" s="1">
        <v>4</v>
      </c>
      <c r="Y59" s="1">
        <v>59</v>
      </c>
      <c r="Z59" s="29">
        <v>0</v>
      </c>
      <c r="AA59" s="27">
        <v>0</v>
      </c>
      <c r="AB59" s="27" t="s">
        <v>841</v>
      </c>
    </row>
    <row r="60" spans="1:28" ht="36" hidden="1">
      <c r="A60">
        <v>53000060</v>
      </c>
      <c r="B60" s="9" t="s">
        <v>95</v>
      </c>
      <c r="C60" s="1" t="s">
        <v>288</v>
      </c>
      <c r="D60" s="8" t="s">
        <v>394</v>
      </c>
      <c r="E60" s="1">
        <v>1</v>
      </c>
      <c r="F60">
        <v>202</v>
      </c>
      <c r="G60" s="1">
        <v>0</v>
      </c>
      <c r="H60" s="1">
        <f t="shared" si="2"/>
        <v>6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30</v>
      </c>
      <c r="O60" s="1">
        <v>-3</v>
      </c>
      <c r="P60" s="43">
        <f t="shared" si="3"/>
        <v>-77</v>
      </c>
      <c r="Q60" s="1">
        <v>3</v>
      </c>
      <c r="R60" s="1" t="s">
        <v>21</v>
      </c>
      <c r="S60" s="1">
        <v>520</v>
      </c>
      <c r="T60" s="12" t="s">
        <v>681</v>
      </c>
      <c r="U60" s="1" t="s">
        <v>678</v>
      </c>
      <c r="V60" s="1" t="s">
        <v>94</v>
      </c>
      <c r="W60" s="1"/>
      <c r="X60" s="1">
        <v>4</v>
      </c>
      <c r="Y60" s="1">
        <v>60</v>
      </c>
      <c r="Z60" s="29">
        <v>0</v>
      </c>
      <c r="AA60" s="27">
        <v>0</v>
      </c>
      <c r="AB60" s="27" t="s">
        <v>841</v>
      </c>
    </row>
    <row r="61" spans="1:28" ht="48" hidden="1">
      <c r="A61">
        <v>53000061</v>
      </c>
      <c r="B61" s="9" t="s">
        <v>96</v>
      </c>
      <c r="C61" s="1" t="s">
        <v>289</v>
      </c>
      <c r="D61" s="8" t="s">
        <v>395</v>
      </c>
      <c r="E61" s="1">
        <v>3</v>
      </c>
      <c r="F61">
        <v>201</v>
      </c>
      <c r="G61" s="1">
        <v>7</v>
      </c>
      <c r="H61" s="1">
        <f t="shared" si="2"/>
        <v>5</v>
      </c>
      <c r="I61" s="1">
        <v>3</v>
      </c>
      <c r="J61" s="1">
        <v>0</v>
      </c>
      <c r="K61" s="1">
        <v>50</v>
      </c>
      <c r="L61" s="1">
        <v>0</v>
      </c>
      <c r="M61" s="1">
        <v>0</v>
      </c>
      <c r="N61" s="1">
        <v>0</v>
      </c>
      <c r="O61" s="1">
        <v>-3</v>
      </c>
      <c r="P61" s="43">
        <f t="shared" si="3"/>
        <v>47</v>
      </c>
      <c r="Q61" s="1">
        <v>0</v>
      </c>
      <c r="R61" s="1" t="s">
        <v>97</v>
      </c>
      <c r="S61" s="1">
        <v>3000</v>
      </c>
      <c r="T61" s="12" t="s">
        <v>796</v>
      </c>
      <c r="U61" s="7" t="s">
        <v>570</v>
      </c>
      <c r="V61" s="1" t="s">
        <v>22</v>
      </c>
      <c r="W61" s="1"/>
      <c r="X61" s="1">
        <v>4</v>
      </c>
      <c r="Y61" s="1">
        <v>61</v>
      </c>
      <c r="Z61" s="29">
        <v>0</v>
      </c>
      <c r="AA61" s="27">
        <v>0</v>
      </c>
      <c r="AB61" s="27" t="s">
        <v>844</v>
      </c>
    </row>
    <row r="62" spans="1:28" ht="24" hidden="1">
      <c r="A62">
        <v>53000062</v>
      </c>
      <c r="B62" s="9" t="s">
        <v>98</v>
      </c>
      <c r="C62" s="1" t="s">
        <v>290</v>
      </c>
      <c r="D62" s="8" t="s">
        <v>396</v>
      </c>
      <c r="E62" s="1">
        <v>1</v>
      </c>
      <c r="F62">
        <v>200</v>
      </c>
      <c r="G62" s="1">
        <v>0</v>
      </c>
      <c r="H62" s="1">
        <f t="shared" si="2"/>
        <v>5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-3</v>
      </c>
      <c r="P62" s="43">
        <f t="shared" si="3"/>
        <v>47</v>
      </c>
      <c r="Q62" s="1">
        <v>0</v>
      </c>
      <c r="R62" s="1" t="s">
        <v>6</v>
      </c>
      <c r="S62" s="1">
        <v>3000</v>
      </c>
      <c r="T62" s="12" t="s">
        <v>815</v>
      </c>
      <c r="U62" s="7" t="s">
        <v>520</v>
      </c>
      <c r="V62" s="1" t="s">
        <v>99</v>
      </c>
      <c r="W62" s="1"/>
      <c r="X62" s="1">
        <v>4</v>
      </c>
      <c r="Y62" s="1">
        <v>62</v>
      </c>
      <c r="Z62" s="29">
        <v>0</v>
      </c>
      <c r="AA62" s="27">
        <v>0</v>
      </c>
      <c r="AB62" s="27" t="s">
        <v>837</v>
      </c>
    </row>
    <row r="63" spans="1:28" ht="14.25" hidden="1">
      <c r="A63">
        <v>53000063</v>
      </c>
      <c r="B63" s="9" t="s">
        <v>100</v>
      </c>
      <c r="C63" s="1" t="s">
        <v>291</v>
      </c>
      <c r="D63" s="8" t="s">
        <v>397</v>
      </c>
      <c r="E63" s="1">
        <v>1</v>
      </c>
      <c r="F63">
        <v>202</v>
      </c>
      <c r="G63" s="1">
        <v>0</v>
      </c>
      <c r="H63" s="1">
        <f t="shared" si="2"/>
        <v>6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3</v>
      </c>
      <c r="P63" s="43">
        <f t="shared" si="3"/>
        <v>-22</v>
      </c>
      <c r="Q63" s="1">
        <v>0</v>
      </c>
      <c r="R63" s="1" t="s">
        <v>1</v>
      </c>
      <c r="S63" s="1">
        <v>1500</v>
      </c>
      <c r="T63" s="12" t="s">
        <v>692</v>
      </c>
      <c r="U63" s="7" t="s">
        <v>571</v>
      </c>
      <c r="V63" s="1" t="s">
        <v>101</v>
      </c>
      <c r="W63" s="1"/>
      <c r="X63" s="1">
        <v>4</v>
      </c>
      <c r="Y63" s="1">
        <v>63</v>
      </c>
      <c r="Z63" s="29">
        <v>0</v>
      </c>
      <c r="AA63" s="27">
        <v>0</v>
      </c>
      <c r="AB63" s="27" t="s">
        <v>842</v>
      </c>
    </row>
    <row r="64" spans="1:28" ht="24" hidden="1">
      <c r="A64">
        <v>53000064</v>
      </c>
      <c r="B64" s="9" t="s">
        <v>102</v>
      </c>
      <c r="C64" s="1" t="s">
        <v>292</v>
      </c>
      <c r="D64" s="8" t="s">
        <v>398</v>
      </c>
      <c r="E64" s="1">
        <v>2</v>
      </c>
      <c r="F64">
        <v>202</v>
      </c>
      <c r="G64" s="1">
        <v>0</v>
      </c>
      <c r="H64" s="1">
        <f t="shared" si="2"/>
        <v>6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</v>
      </c>
      <c r="P64" s="43">
        <f t="shared" si="3"/>
        <v>-23</v>
      </c>
      <c r="Q64" s="1">
        <v>0</v>
      </c>
      <c r="R64" s="1" t="s">
        <v>1</v>
      </c>
      <c r="S64" s="1">
        <v>1500</v>
      </c>
      <c r="T64" s="12" t="s">
        <v>754</v>
      </c>
      <c r="U64" s="1" t="s">
        <v>687</v>
      </c>
      <c r="V64" s="1" t="s">
        <v>103</v>
      </c>
      <c r="W64" s="1"/>
      <c r="X64" s="1">
        <v>4</v>
      </c>
      <c r="Y64" s="1">
        <v>64</v>
      </c>
      <c r="Z64" s="29">
        <v>0</v>
      </c>
      <c r="AA64" s="27">
        <v>0</v>
      </c>
      <c r="AB64" s="27" t="s">
        <v>842</v>
      </c>
    </row>
    <row r="65" spans="1:28" ht="48" hidden="1">
      <c r="A65">
        <v>53000065</v>
      </c>
      <c r="B65" s="10" t="s">
        <v>223</v>
      </c>
      <c r="C65" s="1" t="s">
        <v>224</v>
      </c>
      <c r="D65" s="8" t="s">
        <v>399</v>
      </c>
      <c r="E65" s="1">
        <v>6</v>
      </c>
      <c r="F65">
        <v>201</v>
      </c>
      <c r="G65" s="1">
        <v>7</v>
      </c>
      <c r="H65" s="1">
        <f t="shared" si="2"/>
        <v>5</v>
      </c>
      <c r="I65" s="1">
        <v>6</v>
      </c>
      <c r="J65" s="1">
        <v>200</v>
      </c>
      <c r="K65" s="1">
        <v>0</v>
      </c>
      <c r="L65" s="1">
        <v>0</v>
      </c>
      <c r="M65" s="1">
        <v>0</v>
      </c>
      <c r="N65" s="1">
        <v>0</v>
      </c>
      <c r="O65" s="1">
        <v>3</v>
      </c>
      <c r="P65" s="43">
        <f t="shared" si="3"/>
        <v>153</v>
      </c>
      <c r="Q65" s="1">
        <v>0</v>
      </c>
      <c r="R65" s="1" t="s">
        <v>55</v>
      </c>
      <c r="S65" s="1">
        <v>5000</v>
      </c>
      <c r="T65" s="12" t="s">
        <v>799</v>
      </c>
      <c r="U65" s="1" t="s">
        <v>711</v>
      </c>
      <c r="V65" s="1" t="s">
        <v>104</v>
      </c>
      <c r="W65" s="1"/>
      <c r="X65" s="1">
        <v>4</v>
      </c>
      <c r="Y65" s="1">
        <v>65</v>
      </c>
      <c r="Z65" s="29">
        <v>0</v>
      </c>
      <c r="AA65" s="27">
        <v>0</v>
      </c>
      <c r="AB65" s="27" t="s">
        <v>834</v>
      </c>
    </row>
    <row r="66" spans="1:28" ht="24" hidden="1">
      <c r="A66">
        <v>53000066</v>
      </c>
      <c r="B66" s="9" t="s">
        <v>105</v>
      </c>
      <c r="C66" s="1" t="s">
        <v>293</v>
      </c>
      <c r="D66" s="8" t="s">
        <v>400</v>
      </c>
      <c r="E66" s="1">
        <v>2</v>
      </c>
      <c r="F66">
        <v>202</v>
      </c>
      <c r="G66" s="1">
        <v>6</v>
      </c>
      <c r="H66" s="1">
        <f t="shared" si="2"/>
        <v>6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60</v>
      </c>
      <c r="O66" s="1">
        <v>0</v>
      </c>
      <c r="P66" s="43">
        <f t="shared" si="3"/>
        <v>-15</v>
      </c>
      <c r="Q66" s="1">
        <v>12</v>
      </c>
      <c r="R66" s="1" t="s">
        <v>35</v>
      </c>
      <c r="S66" s="1">
        <v>1700</v>
      </c>
      <c r="T66" s="12" t="s">
        <v>805</v>
      </c>
      <c r="U66" s="1" t="s">
        <v>775</v>
      </c>
      <c r="V66" s="1" t="s">
        <v>4</v>
      </c>
      <c r="W66" s="1"/>
      <c r="X66" s="1">
        <v>4</v>
      </c>
      <c r="Y66" s="1">
        <v>66</v>
      </c>
      <c r="Z66" s="29">
        <v>0</v>
      </c>
      <c r="AA66" s="27">
        <v>0</v>
      </c>
      <c r="AB66" s="27" t="s">
        <v>839</v>
      </c>
    </row>
    <row r="67" spans="1:28" ht="14.25" hidden="1">
      <c r="A67">
        <v>53000067</v>
      </c>
      <c r="B67" s="10" t="s">
        <v>225</v>
      </c>
      <c r="C67" s="1" t="s">
        <v>294</v>
      </c>
      <c r="D67" s="8" t="s">
        <v>401</v>
      </c>
      <c r="E67" s="1">
        <v>3</v>
      </c>
      <c r="F67">
        <v>200</v>
      </c>
      <c r="G67" s="1">
        <v>0</v>
      </c>
      <c r="H67" s="1">
        <f t="shared" si="2"/>
        <v>0</v>
      </c>
      <c r="I67" s="1">
        <v>3</v>
      </c>
      <c r="J67" s="1">
        <v>50</v>
      </c>
      <c r="K67" s="1">
        <v>0</v>
      </c>
      <c r="L67" s="1">
        <v>3</v>
      </c>
      <c r="M67" s="1">
        <v>0</v>
      </c>
      <c r="N67" s="1">
        <v>0</v>
      </c>
      <c r="O67" s="1">
        <v>1</v>
      </c>
      <c r="P67" s="43">
        <f t="shared" si="3"/>
        <v>-9</v>
      </c>
      <c r="Q67" s="1">
        <v>0</v>
      </c>
      <c r="R67" s="1" t="s">
        <v>6</v>
      </c>
      <c r="S67" s="1">
        <v>1800</v>
      </c>
      <c r="T67" s="12" t="s">
        <v>713</v>
      </c>
      <c r="U67" s="7" t="s">
        <v>712</v>
      </c>
      <c r="V67" s="1" t="s">
        <v>106</v>
      </c>
      <c r="W67" s="1"/>
      <c r="X67" s="1">
        <v>4</v>
      </c>
      <c r="Y67" s="1">
        <v>67</v>
      </c>
      <c r="Z67" s="29">
        <v>0</v>
      </c>
      <c r="AA67" s="27">
        <v>0</v>
      </c>
      <c r="AB67" s="27" t="s">
        <v>843</v>
      </c>
    </row>
    <row r="68" spans="1:28" ht="60">
      <c r="A68">
        <v>53000068</v>
      </c>
      <c r="B68" s="9" t="s">
        <v>107</v>
      </c>
      <c r="C68" s="1" t="s">
        <v>295</v>
      </c>
      <c r="D68" s="8" t="s">
        <v>402</v>
      </c>
      <c r="E68" s="1">
        <v>2</v>
      </c>
      <c r="F68">
        <v>201</v>
      </c>
      <c r="G68" s="1">
        <v>0</v>
      </c>
      <c r="H68" s="1">
        <f t="shared" ref="H68:H99" si="4">IF(P68&gt;10,5,IF(P68&gt;5,4,IF(P68&gt;2.5,3,IF(P68&gt;0,2,IF(P68&gt;-2.5,1,IF(P68&gt;-10,0,6))))))</f>
        <v>6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0</v>
      </c>
      <c r="P68" s="43">
        <f t="shared" ref="P68:P99" si="5">(S68-2000)/20+O68</f>
        <v>-40</v>
      </c>
      <c r="Q68" s="1">
        <v>40</v>
      </c>
      <c r="R68" s="7" t="s">
        <v>480</v>
      </c>
      <c r="S68" s="1">
        <v>1200</v>
      </c>
      <c r="T68" s="12" t="s">
        <v>866</v>
      </c>
      <c r="U68" s="7" t="s">
        <v>688</v>
      </c>
      <c r="V68" s="1" t="s">
        <v>108</v>
      </c>
      <c r="W68" s="1" t="s">
        <v>108</v>
      </c>
      <c r="X68" s="1">
        <v>4</v>
      </c>
      <c r="Y68" s="1">
        <v>68</v>
      </c>
      <c r="Z68" s="29">
        <v>0</v>
      </c>
      <c r="AA68" s="27">
        <v>0</v>
      </c>
      <c r="AB68" s="27" t="s">
        <v>845</v>
      </c>
    </row>
    <row r="69" spans="1:28" ht="24" hidden="1">
      <c r="A69">
        <v>53000069</v>
      </c>
      <c r="B69" s="9" t="s">
        <v>109</v>
      </c>
      <c r="C69" s="1" t="s">
        <v>227</v>
      </c>
      <c r="D69" s="8" t="s">
        <v>403</v>
      </c>
      <c r="E69" s="1">
        <v>4</v>
      </c>
      <c r="F69">
        <v>200</v>
      </c>
      <c r="G69" s="1">
        <v>0</v>
      </c>
      <c r="H69" s="1">
        <f t="shared" si="4"/>
        <v>3</v>
      </c>
      <c r="I69" s="1">
        <v>4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3</v>
      </c>
      <c r="P69" s="43">
        <f t="shared" si="5"/>
        <v>3</v>
      </c>
      <c r="Q69" s="1">
        <v>0</v>
      </c>
      <c r="R69" s="1" t="s">
        <v>6</v>
      </c>
      <c r="S69" s="1">
        <v>2000</v>
      </c>
      <c r="T69" s="12" t="s">
        <v>810</v>
      </c>
      <c r="U69" s="7" t="s">
        <v>521</v>
      </c>
      <c r="V69" s="1" t="s">
        <v>110</v>
      </c>
      <c r="W69" s="1"/>
      <c r="X69" s="1">
        <v>4</v>
      </c>
      <c r="Y69" s="1">
        <v>69</v>
      </c>
      <c r="Z69" s="29">
        <v>0</v>
      </c>
      <c r="AA69" s="27">
        <v>0</v>
      </c>
      <c r="AB69" s="27" t="s">
        <v>837</v>
      </c>
    </row>
    <row r="70" spans="1:28" ht="14.25" hidden="1">
      <c r="A70">
        <v>53000070</v>
      </c>
      <c r="B70" s="9" t="s">
        <v>111</v>
      </c>
      <c r="C70" s="1" t="s">
        <v>229</v>
      </c>
      <c r="D70" s="8" t="s">
        <v>404</v>
      </c>
      <c r="E70" s="1">
        <v>1</v>
      </c>
      <c r="F70">
        <v>200</v>
      </c>
      <c r="G70" s="1">
        <v>0</v>
      </c>
      <c r="H70" s="1">
        <f t="shared" si="4"/>
        <v>6</v>
      </c>
      <c r="I70" s="1">
        <v>1</v>
      </c>
      <c r="J70" s="1">
        <v>0</v>
      </c>
      <c r="K70" s="1">
        <v>0</v>
      </c>
      <c r="L70" s="1">
        <v>0</v>
      </c>
      <c r="M70" s="1">
        <v>60</v>
      </c>
      <c r="N70" s="1">
        <v>0</v>
      </c>
      <c r="O70" s="1">
        <v>-1</v>
      </c>
      <c r="P70" s="43">
        <f t="shared" si="5"/>
        <v>-11</v>
      </c>
      <c r="Q70" s="1">
        <v>0</v>
      </c>
      <c r="R70" s="1" t="s">
        <v>6</v>
      </c>
      <c r="S70" s="1">
        <v>1800</v>
      </c>
      <c r="T70" s="12"/>
      <c r="U70" s="7" t="s">
        <v>559</v>
      </c>
      <c r="V70" s="1" t="s">
        <v>112</v>
      </c>
      <c r="W70" s="1"/>
      <c r="X70" s="1">
        <v>4</v>
      </c>
      <c r="Y70" s="1">
        <v>70</v>
      </c>
      <c r="Z70" s="29">
        <v>0</v>
      </c>
      <c r="AA70" s="27">
        <v>0</v>
      </c>
      <c r="AB70" s="27" t="s">
        <v>837</v>
      </c>
    </row>
    <row r="71" spans="1:28" ht="72">
      <c r="A71">
        <v>53000071</v>
      </c>
      <c r="B71" s="9" t="s">
        <v>113</v>
      </c>
      <c r="C71" s="1" t="s">
        <v>226</v>
      </c>
      <c r="D71" s="8" t="s">
        <v>405</v>
      </c>
      <c r="E71" s="1">
        <v>5</v>
      </c>
      <c r="F71">
        <v>201</v>
      </c>
      <c r="G71" s="1">
        <v>4</v>
      </c>
      <c r="H71" s="1">
        <f t="shared" si="4"/>
        <v>2</v>
      </c>
      <c r="I71" s="1">
        <v>5</v>
      </c>
      <c r="J71" s="1">
        <v>0</v>
      </c>
      <c r="K71" s="1">
        <v>0</v>
      </c>
      <c r="L71" s="1">
        <v>0</v>
      </c>
      <c r="M71" s="1">
        <v>0</v>
      </c>
      <c r="N71" s="1">
        <v>50</v>
      </c>
      <c r="O71" s="1">
        <v>2</v>
      </c>
      <c r="P71" s="43">
        <f t="shared" si="5"/>
        <v>2</v>
      </c>
      <c r="Q71" s="1">
        <v>12</v>
      </c>
      <c r="R71" s="7" t="s">
        <v>478</v>
      </c>
      <c r="S71" s="1">
        <v>2000</v>
      </c>
      <c r="T71" s="12" t="s">
        <v>867</v>
      </c>
      <c r="U71" s="7" t="s">
        <v>483</v>
      </c>
      <c r="V71" s="1" t="s">
        <v>114</v>
      </c>
      <c r="W71" s="1" t="s">
        <v>114</v>
      </c>
      <c r="X71" s="1">
        <v>4</v>
      </c>
      <c r="Y71" s="1">
        <v>71</v>
      </c>
      <c r="Z71" s="29">
        <v>0</v>
      </c>
      <c r="AA71" s="27">
        <v>0</v>
      </c>
      <c r="AB71" s="27" t="s">
        <v>840</v>
      </c>
    </row>
    <row r="72" spans="1:28" ht="48" hidden="1">
      <c r="A72">
        <v>53000072</v>
      </c>
      <c r="B72" s="9" t="s">
        <v>115</v>
      </c>
      <c r="C72" s="1" t="s">
        <v>296</v>
      </c>
      <c r="D72" s="8" t="s">
        <v>406</v>
      </c>
      <c r="E72" s="1">
        <v>2</v>
      </c>
      <c r="F72">
        <v>200</v>
      </c>
      <c r="G72" s="1">
        <v>0</v>
      </c>
      <c r="H72" s="1">
        <f t="shared" si="4"/>
        <v>5</v>
      </c>
      <c r="I72" s="1">
        <v>2</v>
      </c>
      <c r="J72" s="1">
        <v>0</v>
      </c>
      <c r="K72" s="1">
        <v>0</v>
      </c>
      <c r="L72" s="1">
        <v>2</v>
      </c>
      <c r="M72" s="1">
        <v>0</v>
      </c>
      <c r="N72" s="1">
        <v>30</v>
      </c>
      <c r="O72" s="1">
        <v>2</v>
      </c>
      <c r="P72" s="43">
        <f t="shared" si="5"/>
        <v>102</v>
      </c>
      <c r="Q72" s="1">
        <v>0</v>
      </c>
      <c r="R72" s="1" t="s">
        <v>6</v>
      </c>
      <c r="S72" s="1">
        <v>4000</v>
      </c>
      <c r="T72" s="12" t="s">
        <v>811</v>
      </c>
      <c r="U72" s="1" t="s">
        <v>649</v>
      </c>
      <c r="V72" s="1" t="s">
        <v>116</v>
      </c>
      <c r="W72" s="1"/>
      <c r="X72" s="1">
        <v>4</v>
      </c>
      <c r="Y72" s="1">
        <v>72</v>
      </c>
      <c r="Z72" s="29">
        <v>0</v>
      </c>
      <c r="AA72" s="27">
        <v>0</v>
      </c>
      <c r="AB72" s="27" t="s">
        <v>837</v>
      </c>
    </row>
    <row r="73" spans="1:28" ht="48" hidden="1">
      <c r="A73">
        <v>53000073</v>
      </c>
      <c r="B73" s="9" t="s">
        <v>117</v>
      </c>
      <c r="C73" s="1" t="s">
        <v>297</v>
      </c>
      <c r="D73" s="8" t="s">
        <v>407</v>
      </c>
      <c r="E73" s="1">
        <v>3</v>
      </c>
      <c r="F73">
        <v>201</v>
      </c>
      <c r="G73" s="1">
        <v>7</v>
      </c>
      <c r="H73" s="1">
        <f t="shared" si="4"/>
        <v>1</v>
      </c>
      <c r="I73" s="1">
        <v>3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3</v>
      </c>
      <c r="P73" s="43">
        <f t="shared" si="5"/>
        <v>-2</v>
      </c>
      <c r="Q73" s="1">
        <v>0</v>
      </c>
      <c r="R73" s="1" t="s">
        <v>55</v>
      </c>
      <c r="S73" s="1">
        <v>1900</v>
      </c>
      <c r="T73" s="12" t="s">
        <v>814</v>
      </c>
      <c r="U73" s="7" t="s">
        <v>522</v>
      </c>
      <c r="V73" s="1" t="s">
        <v>118</v>
      </c>
      <c r="W73" s="1"/>
      <c r="X73" s="1">
        <v>4</v>
      </c>
      <c r="Y73" s="1">
        <v>73</v>
      </c>
      <c r="Z73" s="29">
        <v>0</v>
      </c>
      <c r="AA73" s="27">
        <v>0</v>
      </c>
      <c r="AB73" s="27" t="s">
        <v>837</v>
      </c>
    </row>
    <row r="74" spans="1:28" ht="36" hidden="1">
      <c r="A74">
        <v>53000074</v>
      </c>
      <c r="B74" s="9" t="s">
        <v>119</v>
      </c>
      <c r="C74" s="7" t="s">
        <v>459</v>
      </c>
      <c r="D74" s="8" t="s">
        <v>391</v>
      </c>
      <c r="E74" s="1">
        <v>4</v>
      </c>
      <c r="F74">
        <v>200</v>
      </c>
      <c r="G74" s="1">
        <v>8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60</v>
      </c>
      <c r="O74" s="1">
        <v>0</v>
      </c>
      <c r="P74" s="43">
        <f t="shared" si="5"/>
        <v>5</v>
      </c>
      <c r="Q74" s="1">
        <v>1</v>
      </c>
      <c r="R74" s="1" t="s">
        <v>6</v>
      </c>
      <c r="S74" s="1">
        <v>2100</v>
      </c>
      <c r="T74" s="12" t="s">
        <v>565</v>
      </c>
      <c r="U74" s="7" t="s">
        <v>554</v>
      </c>
      <c r="V74" s="1" t="s">
        <v>120</v>
      </c>
      <c r="W74" s="1"/>
      <c r="X74" s="1">
        <v>4</v>
      </c>
      <c r="Y74" s="1">
        <v>74</v>
      </c>
      <c r="Z74" s="29">
        <v>0</v>
      </c>
      <c r="AA74" s="27">
        <v>0</v>
      </c>
      <c r="AB74" s="27" t="s">
        <v>838</v>
      </c>
    </row>
    <row r="75" spans="1:28" ht="108" hidden="1">
      <c r="A75">
        <v>53000075</v>
      </c>
      <c r="B75" s="9" t="s">
        <v>121</v>
      </c>
      <c r="C75" s="1" t="s">
        <v>298</v>
      </c>
      <c r="D75" s="8" t="s">
        <v>408</v>
      </c>
      <c r="E75" s="1">
        <v>4</v>
      </c>
      <c r="F75">
        <v>200</v>
      </c>
      <c r="G75" s="1">
        <v>0</v>
      </c>
      <c r="H75" s="1">
        <f t="shared" si="4"/>
        <v>5</v>
      </c>
      <c r="I75" s="1">
        <v>4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-3</v>
      </c>
      <c r="P75" s="43">
        <f t="shared" si="5"/>
        <v>77</v>
      </c>
      <c r="Q75" s="1">
        <v>0</v>
      </c>
      <c r="R75" s="1" t="s">
        <v>6</v>
      </c>
      <c r="S75" s="1">
        <v>3600</v>
      </c>
      <c r="T75" s="12" t="s">
        <v>812</v>
      </c>
      <c r="U75" s="7" t="s">
        <v>523</v>
      </c>
      <c r="V75" s="1" t="s">
        <v>122</v>
      </c>
      <c r="W75" s="1"/>
      <c r="X75" s="1">
        <v>4</v>
      </c>
      <c r="Y75" s="1">
        <v>75</v>
      </c>
      <c r="Z75" s="29">
        <v>0</v>
      </c>
      <c r="AA75" s="27">
        <v>0</v>
      </c>
      <c r="AB75" s="27" t="s">
        <v>837</v>
      </c>
    </row>
    <row r="76" spans="1:28" ht="60">
      <c r="A76">
        <v>53000076</v>
      </c>
      <c r="B76" s="9" t="s">
        <v>123</v>
      </c>
      <c r="C76" s="1" t="s">
        <v>299</v>
      </c>
      <c r="D76" s="8" t="s">
        <v>409</v>
      </c>
      <c r="E76" s="1">
        <v>3</v>
      </c>
      <c r="F76">
        <v>201</v>
      </c>
      <c r="G76" s="1">
        <v>0</v>
      </c>
      <c r="H76" s="1">
        <f t="shared" si="4"/>
        <v>4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43">
        <f t="shared" si="5"/>
        <v>10</v>
      </c>
      <c r="Q76" s="1">
        <v>15</v>
      </c>
      <c r="R76" s="7" t="s">
        <v>478</v>
      </c>
      <c r="S76" s="1">
        <v>2200</v>
      </c>
      <c r="T76" s="12" t="s">
        <v>868</v>
      </c>
      <c r="U76" s="7" t="s">
        <v>689</v>
      </c>
      <c r="V76" s="1" t="s">
        <v>124</v>
      </c>
      <c r="W76" s="1" t="s">
        <v>124</v>
      </c>
      <c r="X76" s="1">
        <v>4</v>
      </c>
      <c r="Y76" s="1">
        <v>76</v>
      </c>
      <c r="Z76" s="29">
        <v>0</v>
      </c>
      <c r="AA76" s="27">
        <v>0</v>
      </c>
      <c r="AB76" s="27" t="s">
        <v>837</v>
      </c>
    </row>
    <row r="77" spans="1:28" ht="48" hidden="1">
      <c r="A77">
        <v>53000077</v>
      </c>
      <c r="B77" s="9" t="s">
        <v>125</v>
      </c>
      <c r="C77" s="1" t="s">
        <v>300</v>
      </c>
      <c r="D77" s="8" t="s">
        <v>410</v>
      </c>
      <c r="E77" s="1">
        <v>4</v>
      </c>
      <c r="F77">
        <v>201</v>
      </c>
      <c r="G77" s="1">
        <v>0</v>
      </c>
      <c r="H77" s="1">
        <f t="shared" si="4"/>
        <v>6</v>
      </c>
      <c r="I77" s="1">
        <v>4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0</v>
      </c>
      <c r="P77" s="43">
        <f t="shared" si="5"/>
        <v>-40</v>
      </c>
      <c r="Q77" s="1">
        <v>3</v>
      </c>
      <c r="R77" s="1" t="s">
        <v>55</v>
      </c>
      <c r="S77" s="1">
        <v>1200</v>
      </c>
      <c r="T77" s="12" t="s">
        <v>819</v>
      </c>
      <c r="U77" s="7" t="s">
        <v>524</v>
      </c>
      <c r="V77" s="1" t="s">
        <v>9</v>
      </c>
      <c r="W77" s="1"/>
      <c r="X77" s="1">
        <v>4</v>
      </c>
      <c r="Y77" s="1">
        <v>77</v>
      </c>
      <c r="Z77" s="29">
        <v>0</v>
      </c>
      <c r="AA77" s="27">
        <v>0</v>
      </c>
      <c r="AB77" s="27" t="s">
        <v>837</v>
      </c>
    </row>
    <row r="78" spans="1:28" ht="14.25" hidden="1">
      <c r="A78">
        <v>53000078</v>
      </c>
      <c r="B78" s="9" t="s">
        <v>126</v>
      </c>
      <c r="C78" s="1" t="s">
        <v>301</v>
      </c>
      <c r="D78" s="8" t="s">
        <v>411</v>
      </c>
      <c r="E78" s="1">
        <v>3</v>
      </c>
      <c r="F78">
        <v>202</v>
      </c>
      <c r="G78" s="1">
        <v>7</v>
      </c>
      <c r="H78" s="1">
        <f t="shared" si="4"/>
        <v>6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43">
        <f t="shared" si="5"/>
        <v>-50</v>
      </c>
      <c r="Q78" s="1">
        <v>0</v>
      </c>
      <c r="R78" s="1" t="s">
        <v>1</v>
      </c>
      <c r="S78" s="1">
        <v>1000</v>
      </c>
      <c r="T78" s="7" t="s">
        <v>716</v>
      </c>
      <c r="U78" s="7" t="s">
        <v>717</v>
      </c>
      <c r="V78" s="1" t="s">
        <v>104</v>
      </c>
      <c r="W78" s="1"/>
      <c r="X78" s="1">
        <v>4</v>
      </c>
      <c r="Y78" s="1">
        <v>78</v>
      </c>
      <c r="Z78" s="29">
        <v>0</v>
      </c>
      <c r="AA78" s="27">
        <v>0</v>
      </c>
      <c r="AB78" s="27" t="s">
        <v>842</v>
      </c>
    </row>
    <row r="79" spans="1:28" ht="48">
      <c r="A79">
        <v>53000079</v>
      </c>
      <c r="B79" s="9" t="s">
        <v>127</v>
      </c>
      <c r="C79" s="1" t="s">
        <v>302</v>
      </c>
      <c r="D79" s="8" t="s">
        <v>456</v>
      </c>
      <c r="E79" s="1">
        <v>4</v>
      </c>
      <c r="F79">
        <v>201</v>
      </c>
      <c r="G79" s="1">
        <v>0</v>
      </c>
      <c r="H79" s="1">
        <f t="shared" si="4"/>
        <v>5</v>
      </c>
      <c r="I79" s="1">
        <v>4</v>
      </c>
      <c r="J79" s="1">
        <v>0</v>
      </c>
      <c r="K79" s="1">
        <v>0</v>
      </c>
      <c r="L79" s="1">
        <v>0</v>
      </c>
      <c r="M79" s="1">
        <v>15</v>
      </c>
      <c r="N79" s="1">
        <v>0</v>
      </c>
      <c r="O79" s="1">
        <v>-2</v>
      </c>
      <c r="P79" s="43">
        <f t="shared" si="5"/>
        <v>18</v>
      </c>
      <c r="Q79" s="1">
        <v>15</v>
      </c>
      <c r="R79" s="7" t="s">
        <v>481</v>
      </c>
      <c r="S79" s="1">
        <v>2400</v>
      </c>
      <c r="T79" s="12" t="s">
        <v>869</v>
      </c>
      <c r="U79" s="7" t="s">
        <v>718</v>
      </c>
      <c r="V79" s="1" t="s">
        <v>128</v>
      </c>
      <c r="W79" s="1" t="s">
        <v>128</v>
      </c>
      <c r="X79" s="1">
        <v>4</v>
      </c>
      <c r="Y79" s="1">
        <v>79</v>
      </c>
      <c r="Z79" s="29">
        <v>0</v>
      </c>
      <c r="AA79" s="27">
        <v>0</v>
      </c>
      <c r="AB79" s="27" t="s">
        <v>841</v>
      </c>
    </row>
    <row r="80" spans="1:28" ht="60">
      <c r="A80">
        <v>53000080</v>
      </c>
      <c r="B80" s="9" t="s">
        <v>130</v>
      </c>
      <c r="C80" s="1" t="s">
        <v>303</v>
      </c>
      <c r="D80" s="8" t="s">
        <v>412</v>
      </c>
      <c r="E80" s="1">
        <v>2</v>
      </c>
      <c r="F80">
        <v>201</v>
      </c>
      <c r="G80" s="1">
        <v>0</v>
      </c>
      <c r="H80" s="1">
        <f t="shared" si="4"/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-1</v>
      </c>
      <c r="P80" s="43">
        <f t="shared" si="5"/>
        <v>-1</v>
      </c>
      <c r="Q80" s="1">
        <v>0</v>
      </c>
      <c r="R80" s="7" t="s">
        <v>476</v>
      </c>
      <c r="S80" s="1">
        <v>2000</v>
      </c>
      <c r="T80" s="12" t="s">
        <v>870</v>
      </c>
      <c r="U80" s="7" t="s">
        <v>525</v>
      </c>
      <c r="V80" s="1" t="s">
        <v>92</v>
      </c>
      <c r="W80" s="1" t="s">
        <v>92</v>
      </c>
      <c r="X80" s="1">
        <v>4</v>
      </c>
      <c r="Y80" s="1">
        <v>80</v>
      </c>
      <c r="Z80" s="29">
        <v>0</v>
      </c>
      <c r="AA80" s="27">
        <v>0</v>
      </c>
      <c r="AB80" s="27" t="s">
        <v>837</v>
      </c>
    </row>
    <row r="81" spans="1:28" ht="60">
      <c r="A81">
        <v>53000081</v>
      </c>
      <c r="B81" s="9" t="s">
        <v>131</v>
      </c>
      <c r="C81" s="1" t="s">
        <v>304</v>
      </c>
      <c r="D81" s="8" t="s">
        <v>413</v>
      </c>
      <c r="E81" s="1">
        <v>3</v>
      </c>
      <c r="F81">
        <v>201</v>
      </c>
      <c r="G81" s="1">
        <v>6</v>
      </c>
      <c r="H81" s="1">
        <f t="shared" si="4"/>
        <v>6</v>
      </c>
      <c r="I81" s="1">
        <v>3</v>
      </c>
      <c r="J81" s="1">
        <v>60</v>
      </c>
      <c r="K81" s="1">
        <v>0</v>
      </c>
      <c r="L81" s="1">
        <v>0</v>
      </c>
      <c r="M81" s="1">
        <v>0</v>
      </c>
      <c r="N81" s="1">
        <v>0</v>
      </c>
      <c r="O81" s="1">
        <v>-1</v>
      </c>
      <c r="P81" s="43">
        <f t="shared" si="5"/>
        <v>-11</v>
      </c>
      <c r="Q81" s="1">
        <v>10</v>
      </c>
      <c r="R81" s="7" t="s">
        <v>479</v>
      </c>
      <c r="S81" s="1">
        <v>1800</v>
      </c>
      <c r="T81" s="12" t="s">
        <v>871</v>
      </c>
      <c r="U81" s="7" t="s">
        <v>531</v>
      </c>
      <c r="V81" s="1" t="s">
        <v>59</v>
      </c>
      <c r="W81" s="1" t="s">
        <v>59</v>
      </c>
      <c r="X81" s="1">
        <v>4</v>
      </c>
      <c r="Y81" s="1">
        <v>81</v>
      </c>
      <c r="Z81" s="29">
        <v>0</v>
      </c>
      <c r="AA81" s="27">
        <v>0</v>
      </c>
      <c r="AB81" s="27" t="s">
        <v>834</v>
      </c>
    </row>
    <row r="82" spans="1:28" ht="24" hidden="1">
      <c r="A82">
        <v>53000082</v>
      </c>
      <c r="B82" s="9" t="s">
        <v>132</v>
      </c>
      <c r="C82" s="1" t="s">
        <v>305</v>
      </c>
      <c r="D82" s="8" t="s">
        <v>414</v>
      </c>
      <c r="E82" s="1">
        <v>3</v>
      </c>
      <c r="F82">
        <v>200</v>
      </c>
      <c r="G82" s="1">
        <v>0</v>
      </c>
      <c r="H82" s="1">
        <f t="shared" si="4"/>
        <v>5</v>
      </c>
      <c r="I82" s="1">
        <v>3</v>
      </c>
      <c r="J82" s="1">
        <v>0</v>
      </c>
      <c r="K82" s="1">
        <v>0</v>
      </c>
      <c r="L82" s="1">
        <v>0</v>
      </c>
      <c r="M82" s="1">
        <v>40</v>
      </c>
      <c r="N82" s="1">
        <v>0</v>
      </c>
      <c r="O82" s="1">
        <v>0</v>
      </c>
      <c r="P82" s="43">
        <f t="shared" si="5"/>
        <v>20</v>
      </c>
      <c r="Q82" s="1">
        <v>0</v>
      </c>
      <c r="R82" s="1" t="s">
        <v>21</v>
      </c>
      <c r="S82" s="1">
        <v>2400</v>
      </c>
      <c r="T82" s="12" t="s">
        <v>823</v>
      </c>
      <c r="U82" s="7" t="s">
        <v>720</v>
      </c>
      <c r="V82" s="1" t="s">
        <v>133</v>
      </c>
      <c r="W82" s="1"/>
      <c r="X82" s="1">
        <v>4</v>
      </c>
      <c r="Y82" s="1">
        <v>82</v>
      </c>
      <c r="Z82" s="29">
        <v>0</v>
      </c>
      <c r="AA82" s="27">
        <v>0</v>
      </c>
      <c r="AB82" s="27" t="s">
        <v>841</v>
      </c>
    </row>
    <row r="83" spans="1:28" ht="24" hidden="1">
      <c r="A83" s="44">
        <v>53000083</v>
      </c>
      <c r="B83" s="9" t="s">
        <v>735</v>
      </c>
      <c r="C83" s="1" t="s">
        <v>306</v>
      </c>
      <c r="D83" s="8" t="s">
        <v>415</v>
      </c>
      <c r="E83" s="1">
        <v>2</v>
      </c>
      <c r="F83">
        <v>202</v>
      </c>
      <c r="G83" s="1">
        <v>0</v>
      </c>
      <c r="H83" s="1">
        <f t="shared" si="4"/>
        <v>6</v>
      </c>
      <c r="I83" s="1">
        <v>2</v>
      </c>
      <c r="J83" s="1">
        <v>0</v>
      </c>
      <c r="K83" s="1">
        <v>0</v>
      </c>
      <c r="L83" s="1">
        <v>0</v>
      </c>
      <c r="M83" s="1">
        <v>30</v>
      </c>
      <c r="N83" s="1">
        <v>0</v>
      </c>
      <c r="O83" s="1">
        <v>3</v>
      </c>
      <c r="P83" s="43">
        <f t="shared" si="5"/>
        <v>-37</v>
      </c>
      <c r="Q83" s="1">
        <v>15</v>
      </c>
      <c r="R83" s="1" t="s">
        <v>42</v>
      </c>
      <c r="S83" s="1">
        <v>1200</v>
      </c>
      <c r="T83" s="12" t="s">
        <v>824</v>
      </c>
      <c r="U83" s="7" t="s">
        <v>719</v>
      </c>
      <c r="V83" s="1" t="s">
        <v>787</v>
      </c>
      <c r="W83" s="1"/>
      <c r="X83" s="1">
        <v>4</v>
      </c>
      <c r="Y83" s="1">
        <v>83</v>
      </c>
      <c r="Z83" s="29">
        <v>0</v>
      </c>
      <c r="AA83" s="27">
        <v>0</v>
      </c>
      <c r="AB83" s="27" t="s">
        <v>841</v>
      </c>
    </row>
    <row r="84" spans="1:28" ht="24" hidden="1">
      <c r="A84">
        <v>53000084</v>
      </c>
      <c r="B84" s="9" t="s">
        <v>135</v>
      </c>
      <c r="C84" s="1" t="s">
        <v>228</v>
      </c>
      <c r="D84" s="8" t="s">
        <v>416</v>
      </c>
      <c r="E84" s="1">
        <v>3</v>
      </c>
      <c r="F84">
        <v>202</v>
      </c>
      <c r="G84" s="1">
        <v>0</v>
      </c>
      <c r="H84" s="1">
        <f t="shared" si="4"/>
        <v>6</v>
      </c>
      <c r="I84" s="1">
        <v>3</v>
      </c>
      <c r="J84" s="1">
        <v>0</v>
      </c>
      <c r="K84" s="1">
        <v>0</v>
      </c>
      <c r="L84" s="1">
        <v>0</v>
      </c>
      <c r="M84" s="1">
        <v>40</v>
      </c>
      <c r="N84" s="1">
        <v>0</v>
      </c>
      <c r="O84" s="1">
        <v>3</v>
      </c>
      <c r="P84" s="43">
        <f t="shared" si="5"/>
        <v>-57</v>
      </c>
      <c r="Q84" s="1">
        <v>15</v>
      </c>
      <c r="R84" s="1" t="s">
        <v>42</v>
      </c>
      <c r="S84" s="1">
        <v>800</v>
      </c>
      <c r="T84" s="12" t="s">
        <v>822</v>
      </c>
      <c r="U84" s="7" t="s">
        <v>566</v>
      </c>
      <c r="V84" s="1" t="s">
        <v>788</v>
      </c>
      <c r="W84" s="1"/>
      <c r="X84" s="1">
        <v>4</v>
      </c>
      <c r="Y84" s="1">
        <v>84</v>
      </c>
      <c r="Z84" s="29">
        <v>0</v>
      </c>
      <c r="AA84" s="27">
        <v>0</v>
      </c>
      <c r="AB84" s="27" t="s">
        <v>841</v>
      </c>
    </row>
    <row r="85" spans="1:28" ht="60">
      <c r="A85">
        <v>53000085</v>
      </c>
      <c r="B85" s="9" t="s">
        <v>136</v>
      </c>
      <c r="C85" s="1" t="s">
        <v>230</v>
      </c>
      <c r="D85" s="8" t="s">
        <v>417</v>
      </c>
      <c r="E85" s="1">
        <v>3</v>
      </c>
      <c r="F85">
        <v>202</v>
      </c>
      <c r="G85" s="1">
        <v>0</v>
      </c>
      <c r="H85" s="1">
        <f t="shared" si="4"/>
        <v>2</v>
      </c>
      <c r="I85" s="1">
        <v>3</v>
      </c>
      <c r="J85" s="1">
        <v>0</v>
      </c>
      <c r="K85" s="1">
        <v>50</v>
      </c>
      <c r="L85" s="1">
        <v>0</v>
      </c>
      <c r="M85" s="1">
        <v>0</v>
      </c>
      <c r="N85" s="1">
        <v>0</v>
      </c>
      <c r="O85" s="1">
        <v>1</v>
      </c>
      <c r="P85" s="43">
        <f t="shared" si="5"/>
        <v>1</v>
      </c>
      <c r="Q85" s="1">
        <v>15</v>
      </c>
      <c r="R85" s="1" t="s">
        <v>42</v>
      </c>
      <c r="S85" s="1">
        <v>2000</v>
      </c>
      <c r="T85" s="12" t="s">
        <v>873</v>
      </c>
      <c r="U85" s="7" t="s">
        <v>532</v>
      </c>
      <c r="V85" s="1" t="s">
        <v>134</v>
      </c>
      <c r="W85" s="1" t="s">
        <v>134</v>
      </c>
      <c r="X85" s="1">
        <v>4</v>
      </c>
      <c r="Y85" s="1">
        <v>85</v>
      </c>
      <c r="Z85" s="29">
        <v>0</v>
      </c>
      <c r="AA85" s="27">
        <v>0</v>
      </c>
      <c r="AB85" s="27" t="s">
        <v>844</v>
      </c>
    </row>
    <row r="86" spans="1:28" ht="14.25" hidden="1">
      <c r="A86">
        <v>53000086</v>
      </c>
      <c r="B86" s="9" t="s">
        <v>137</v>
      </c>
      <c r="C86" s="1" t="s">
        <v>231</v>
      </c>
      <c r="D86" s="8" t="s">
        <v>418</v>
      </c>
      <c r="E86" s="1">
        <v>2</v>
      </c>
      <c r="F86">
        <v>201</v>
      </c>
      <c r="G86" s="1">
        <v>0</v>
      </c>
      <c r="H86" s="1">
        <f t="shared" si="4"/>
        <v>6</v>
      </c>
      <c r="I86" s="1">
        <v>2</v>
      </c>
      <c r="J86" s="1">
        <v>0</v>
      </c>
      <c r="K86" s="1">
        <v>0</v>
      </c>
      <c r="L86" s="1">
        <v>0</v>
      </c>
      <c r="M86" s="1">
        <v>20</v>
      </c>
      <c r="N86" s="1">
        <v>0</v>
      </c>
      <c r="O86" s="1">
        <v>0</v>
      </c>
      <c r="P86" s="43">
        <f t="shared" si="5"/>
        <v>-70</v>
      </c>
      <c r="Q86" s="1">
        <v>40</v>
      </c>
      <c r="R86" s="7" t="s">
        <v>482</v>
      </c>
      <c r="S86" s="1">
        <v>600</v>
      </c>
      <c r="T86" s="12"/>
      <c r="U86" s="7" t="s">
        <v>704</v>
      </c>
      <c r="V86" s="1" t="s">
        <v>2</v>
      </c>
      <c r="W86" s="1"/>
      <c r="X86" s="1">
        <v>4</v>
      </c>
      <c r="Y86" s="1">
        <v>86</v>
      </c>
      <c r="Z86" s="29">
        <v>0</v>
      </c>
      <c r="AA86" s="27">
        <v>0</v>
      </c>
      <c r="AB86" s="27" t="s">
        <v>841</v>
      </c>
    </row>
    <row r="87" spans="1:28" ht="60">
      <c r="A87">
        <v>53000087</v>
      </c>
      <c r="B87" s="9" t="s">
        <v>138</v>
      </c>
      <c r="C87" s="1" t="s">
        <v>232</v>
      </c>
      <c r="D87" s="8" t="s">
        <v>419</v>
      </c>
      <c r="E87" s="1">
        <v>3</v>
      </c>
      <c r="F87">
        <v>201</v>
      </c>
      <c r="G87" s="1">
        <v>0</v>
      </c>
      <c r="H87" s="1">
        <f t="shared" si="4"/>
        <v>6</v>
      </c>
      <c r="I87" s="1">
        <v>3</v>
      </c>
      <c r="J87" s="1">
        <v>50</v>
      </c>
      <c r="K87" s="1">
        <v>0</v>
      </c>
      <c r="L87" s="1">
        <v>0</v>
      </c>
      <c r="M87" s="1">
        <v>0</v>
      </c>
      <c r="N87" s="1">
        <v>0</v>
      </c>
      <c r="O87" s="1">
        <v>3</v>
      </c>
      <c r="P87" s="43">
        <f t="shared" si="5"/>
        <v>-22</v>
      </c>
      <c r="Q87" s="1">
        <v>40</v>
      </c>
      <c r="R87" s="7" t="s">
        <v>476</v>
      </c>
      <c r="S87" s="1">
        <v>1500</v>
      </c>
      <c r="T87" s="12" t="s">
        <v>872</v>
      </c>
      <c r="U87" s="7" t="s">
        <v>667</v>
      </c>
      <c r="V87" s="1" t="s">
        <v>67</v>
      </c>
      <c r="W87" s="1" t="s">
        <v>67</v>
      </c>
      <c r="X87" s="1">
        <v>4</v>
      </c>
      <c r="Y87" s="1">
        <v>87</v>
      </c>
      <c r="Z87" s="29">
        <v>0</v>
      </c>
      <c r="AA87" s="27">
        <v>0</v>
      </c>
      <c r="AB87" s="27" t="s">
        <v>834</v>
      </c>
    </row>
    <row r="88" spans="1:28" ht="60">
      <c r="A88">
        <v>53000088</v>
      </c>
      <c r="B88" s="9" t="s">
        <v>139</v>
      </c>
      <c r="C88" s="1" t="s">
        <v>307</v>
      </c>
      <c r="D88" s="8" t="s">
        <v>420</v>
      </c>
      <c r="E88" s="1">
        <v>3</v>
      </c>
      <c r="F88">
        <v>201</v>
      </c>
      <c r="G88" s="1">
        <v>0</v>
      </c>
      <c r="H88" s="1">
        <f t="shared" si="4"/>
        <v>6</v>
      </c>
      <c r="I88" s="1">
        <v>3</v>
      </c>
      <c r="J88" s="1">
        <v>35</v>
      </c>
      <c r="K88" s="1">
        <v>0</v>
      </c>
      <c r="L88" s="1">
        <v>0</v>
      </c>
      <c r="M88" s="1">
        <v>0</v>
      </c>
      <c r="N88" s="1">
        <v>0</v>
      </c>
      <c r="O88" s="1">
        <v>2</v>
      </c>
      <c r="P88" s="43">
        <f t="shared" si="5"/>
        <v>-10.5</v>
      </c>
      <c r="Q88" s="1">
        <v>20</v>
      </c>
      <c r="R88" s="7" t="s">
        <v>478</v>
      </c>
      <c r="S88" s="1">
        <v>1750</v>
      </c>
      <c r="T88" s="12" t="s">
        <v>872</v>
      </c>
      <c r="U88" s="7" t="s">
        <v>533</v>
      </c>
      <c r="V88" s="1" t="s">
        <v>140</v>
      </c>
      <c r="W88" s="1" t="s">
        <v>140</v>
      </c>
      <c r="X88" s="1">
        <v>4</v>
      </c>
      <c r="Y88" s="1">
        <v>88</v>
      </c>
      <c r="Z88" s="29">
        <v>0</v>
      </c>
      <c r="AA88" s="27">
        <v>0</v>
      </c>
      <c r="AB88" s="27" t="s">
        <v>846</v>
      </c>
    </row>
    <row r="89" spans="1:28" ht="60">
      <c r="A89">
        <v>53000089</v>
      </c>
      <c r="B89" s="9" t="s">
        <v>141</v>
      </c>
      <c r="C89" s="1" t="s">
        <v>308</v>
      </c>
      <c r="D89" s="8" t="s">
        <v>421</v>
      </c>
      <c r="E89" s="1">
        <v>4</v>
      </c>
      <c r="F89">
        <v>201</v>
      </c>
      <c r="G89" s="1">
        <v>7</v>
      </c>
      <c r="H89" s="1">
        <f t="shared" si="4"/>
        <v>0</v>
      </c>
      <c r="I89" s="1">
        <v>4</v>
      </c>
      <c r="J89" s="1">
        <v>45</v>
      </c>
      <c r="K89" s="1">
        <v>0</v>
      </c>
      <c r="L89" s="1">
        <v>0</v>
      </c>
      <c r="M89" s="1">
        <v>0</v>
      </c>
      <c r="N89" s="1">
        <v>0</v>
      </c>
      <c r="O89" s="1">
        <v>3</v>
      </c>
      <c r="P89" s="43">
        <f t="shared" si="5"/>
        <v>-7</v>
      </c>
      <c r="Q89" s="1">
        <v>15</v>
      </c>
      <c r="R89" s="7" t="s">
        <v>478</v>
      </c>
      <c r="S89" s="1">
        <v>1800</v>
      </c>
      <c r="T89" s="12" t="s">
        <v>863</v>
      </c>
      <c r="U89" s="7" t="s">
        <v>529</v>
      </c>
      <c r="V89" s="1" t="s">
        <v>859</v>
      </c>
      <c r="W89" s="1" t="s">
        <v>142</v>
      </c>
      <c r="X89" s="1">
        <v>4</v>
      </c>
      <c r="Y89" s="1">
        <v>89</v>
      </c>
      <c r="Z89" s="29">
        <v>0</v>
      </c>
      <c r="AA89" s="27">
        <v>0</v>
      </c>
      <c r="AB89" s="27" t="s">
        <v>834</v>
      </c>
    </row>
    <row r="90" spans="1:28" ht="60">
      <c r="A90">
        <v>53000090</v>
      </c>
      <c r="B90" s="9" t="s">
        <v>143</v>
      </c>
      <c r="C90" s="1" t="s">
        <v>309</v>
      </c>
      <c r="D90" s="8" t="s">
        <v>422</v>
      </c>
      <c r="E90" s="1">
        <v>4</v>
      </c>
      <c r="F90">
        <v>201</v>
      </c>
      <c r="G90" s="1">
        <v>3</v>
      </c>
      <c r="H90" s="1">
        <f t="shared" si="4"/>
        <v>6</v>
      </c>
      <c r="I90" s="1">
        <v>4</v>
      </c>
      <c r="J90" s="1">
        <v>55</v>
      </c>
      <c r="K90" s="1">
        <v>0</v>
      </c>
      <c r="L90" s="1">
        <v>0</v>
      </c>
      <c r="M90" s="1">
        <v>0</v>
      </c>
      <c r="N90" s="1">
        <v>0</v>
      </c>
      <c r="O90" s="1">
        <v>3</v>
      </c>
      <c r="P90" s="43">
        <f t="shared" si="5"/>
        <v>-14.5</v>
      </c>
      <c r="Q90" s="1">
        <v>12</v>
      </c>
      <c r="R90" s="7" t="s">
        <v>478</v>
      </c>
      <c r="S90" s="1">
        <v>1650</v>
      </c>
      <c r="T90" s="12" t="s">
        <v>874</v>
      </c>
      <c r="U90" s="7" t="s">
        <v>691</v>
      </c>
      <c r="V90" s="1" t="s">
        <v>28</v>
      </c>
      <c r="W90" s="1" t="s">
        <v>28</v>
      </c>
      <c r="X90" s="1">
        <v>4</v>
      </c>
      <c r="Y90" s="1">
        <v>90</v>
      </c>
      <c r="Z90" s="29">
        <v>0</v>
      </c>
      <c r="AA90" s="27">
        <v>0</v>
      </c>
      <c r="AB90" s="27" t="s">
        <v>834</v>
      </c>
    </row>
    <row r="91" spans="1:28" ht="36" hidden="1">
      <c r="A91">
        <v>53000091</v>
      </c>
      <c r="B91" s="9" t="s">
        <v>144</v>
      </c>
      <c r="C91" s="1" t="s">
        <v>310</v>
      </c>
      <c r="D91" s="8" t="s">
        <v>423</v>
      </c>
      <c r="E91" s="1">
        <v>2</v>
      </c>
      <c r="F91">
        <v>200</v>
      </c>
      <c r="G91" s="1">
        <v>5</v>
      </c>
      <c r="H91" s="1">
        <f t="shared" si="4"/>
        <v>1</v>
      </c>
      <c r="I91" s="1">
        <v>2</v>
      </c>
      <c r="J91" s="1">
        <v>75</v>
      </c>
      <c r="K91" s="1">
        <v>0</v>
      </c>
      <c r="L91" s="1">
        <v>0</v>
      </c>
      <c r="M91" s="1">
        <v>0</v>
      </c>
      <c r="N91" s="1">
        <v>0</v>
      </c>
      <c r="O91" s="1">
        <v>-2</v>
      </c>
      <c r="P91" s="43">
        <f t="shared" si="5"/>
        <v>-2</v>
      </c>
      <c r="Q91" s="1">
        <v>0</v>
      </c>
      <c r="R91" s="1" t="s">
        <v>6</v>
      </c>
      <c r="S91" s="1">
        <v>2000</v>
      </c>
      <c r="T91" s="12" t="s">
        <v>564</v>
      </c>
      <c r="U91" s="7" t="s">
        <v>534</v>
      </c>
      <c r="V91" s="1" t="s">
        <v>145</v>
      </c>
      <c r="W91" s="1"/>
      <c r="X91" s="1">
        <v>4</v>
      </c>
      <c r="Y91" s="1">
        <v>91</v>
      </c>
      <c r="Z91" s="29">
        <v>0</v>
      </c>
      <c r="AA91" s="27">
        <v>0</v>
      </c>
      <c r="AB91" s="27" t="s">
        <v>838</v>
      </c>
    </row>
    <row r="92" spans="1:28" ht="60">
      <c r="A92">
        <v>53000092</v>
      </c>
      <c r="B92" s="9" t="s">
        <v>146</v>
      </c>
      <c r="C92" s="1" t="s">
        <v>311</v>
      </c>
      <c r="D92" s="8" t="s">
        <v>424</v>
      </c>
      <c r="E92" s="1">
        <v>3</v>
      </c>
      <c r="F92">
        <v>201</v>
      </c>
      <c r="G92" s="1">
        <v>1</v>
      </c>
      <c r="H92" s="1">
        <f t="shared" si="4"/>
        <v>6</v>
      </c>
      <c r="I92" s="1">
        <v>3</v>
      </c>
      <c r="J92" s="1">
        <v>50</v>
      </c>
      <c r="K92" s="1">
        <v>0</v>
      </c>
      <c r="L92" s="1">
        <v>0</v>
      </c>
      <c r="M92" s="1">
        <v>0</v>
      </c>
      <c r="N92" s="1">
        <v>0</v>
      </c>
      <c r="O92" s="1">
        <v>2</v>
      </c>
      <c r="P92" s="43">
        <f t="shared" si="5"/>
        <v>-23</v>
      </c>
      <c r="Q92" s="1">
        <v>10</v>
      </c>
      <c r="R92" s="7" t="s">
        <v>479</v>
      </c>
      <c r="S92" s="1">
        <v>1500</v>
      </c>
      <c r="T92" s="12" t="s">
        <v>877</v>
      </c>
      <c r="U92" s="7" t="s">
        <v>535</v>
      </c>
      <c r="V92" s="1" t="s">
        <v>33</v>
      </c>
      <c r="W92" s="1" t="s">
        <v>33</v>
      </c>
      <c r="X92" s="1">
        <v>4</v>
      </c>
      <c r="Y92" s="1">
        <v>92</v>
      </c>
      <c r="Z92" s="29">
        <v>0</v>
      </c>
      <c r="AA92" s="27">
        <v>0</v>
      </c>
      <c r="AB92" s="27" t="s">
        <v>834</v>
      </c>
    </row>
    <row r="93" spans="1:28" ht="48" hidden="1">
      <c r="A93">
        <v>53000093</v>
      </c>
      <c r="B93" s="10" t="s">
        <v>233</v>
      </c>
      <c r="C93" s="1" t="s">
        <v>312</v>
      </c>
      <c r="D93" s="8" t="s">
        <v>425</v>
      </c>
      <c r="E93" s="1">
        <v>3</v>
      </c>
      <c r="F93">
        <v>200</v>
      </c>
      <c r="G93" s="1">
        <v>7</v>
      </c>
      <c r="H93" s="1">
        <f t="shared" si="4"/>
        <v>5</v>
      </c>
      <c r="I93" s="1">
        <v>3</v>
      </c>
      <c r="J93" s="1">
        <v>60</v>
      </c>
      <c r="K93" s="1">
        <v>0</v>
      </c>
      <c r="L93" s="1">
        <v>0</v>
      </c>
      <c r="M93" s="1">
        <v>0</v>
      </c>
      <c r="N93" s="1">
        <v>20</v>
      </c>
      <c r="O93" s="1">
        <v>-2</v>
      </c>
      <c r="P93" s="43">
        <f t="shared" si="5"/>
        <v>23</v>
      </c>
      <c r="Q93" s="1">
        <v>200</v>
      </c>
      <c r="R93" s="1" t="s">
        <v>6</v>
      </c>
      <c r="S93" s="1">
        <v>2500</v>
      </c>
      <c r="T93" s="12" t="s">
        <v>556</v>
      </c>
      <c r="U93" s="7" t="s">
        <v>555</v>
      </c>
      <c r="V93" s="1" t="s">
        <v>147</v>
      </c>
      <c r="W93" s="1"/>
      <c r="X93" s="1">
        <v>4</v>
      </c>
      <c r="Y93" s="1">
        <v>93</v>
      </c>
      <c r="Z93" s="29">
        <v>0</v>
      </c>
      <c r="AA93" s="27">
        <v>0</v>
      </c>
      <c r="AB93" s="27" t="s">
        <v>838</v>
      </c>
    </row>
    <row r="94" spans="1:28" ht="36" hidden="1">
      <c r="A94">
        <v>53000094</v>
      </c>
      <c r="B94" s="9" t="s">
        <v>148</v>
      </c>
      <c r="C94" s="1" t="s">
        <v>313</v>
      </c>
      <c r="D94" s="8" t="s">
        <v>453</v>
      </c>
      <c r="E94" s="1">
        <v>2</v>
      </c>
      <c r="F94">
        <v>202</v>
      </c>
      <c r="G94" s="1">
        <v>0</v>
      </c>
      <c r="H94" s="1">
        <f t="shared" si="4"/>
        <v>6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0</v>
      </c>
      <c r="O94" s="1">
        <v>0</v>
      </c>
      <c r="P94" s="43">
        <f t="shared" si="5"/>
        <v>-75</v>
      </c>
      <c r="Q94" s="1">
        <v>200</v>
      </c>
      <c r="R94" s="1" t="s">
        <v>149</v>
      </c>
      <c r="S94" s="1">
        <v>500</v>
      </c>
      <c r="T94" s="12" t="s">
        <v>696</v>
      </c>
      <c r="U94" s="1" t="s">
        <v>650</v>
      </c>
      <c r="V94" s="1" t="s">
        <v>150</v>
      </c>
      <c r="W94" s="1"/>
      <c r="X94" s="1">
        <v>4</v>
      </c>
      <c r="Y94" s="1">
        <v>94</v>
      </c>
      <c r="Z94" s="29">
        <v>0</v>
      </c>
      <c r="AA94" s="27">
        <v>0</v>
      </c>
      <c r="AB94" s="27" t="s">
        <v>842</v>
      </c>
    </row>
    <row r="95" spans="1:28" ht="48">
      <c r="A95">
        <v>53000095</v>
      </c>
      <c r="B95" s="9" t="s">
        <v>151</v>
      </c>
      <c r="C95" s="1" t="s">
        <v>314</v>
      </c>
      <c r="D95" s="8" t="s">
        <v>463</v>
      </c>
      <c r="E95" s="1">
        <v>2</v>
      </c>
      <c r="F95">
        <v>201</v>
      </c>
      <c r="G95" s="1">
        <v>1</v>
      </c>
      <c r="H95" s="1">
        <f t="shared" si="4"/>
        <v>6</v>
      </c>
      <c r="I95" s="1">
        <v>2</v>
      </c>
      <c r="J95" s="1">
        <v>0</v>
      </c>
      <c r="K95" s="1">
        <v>40</v>
      </c>
      <c r="L95" s="1">
        <v>0</v>
      </c>
      <c r="M95" s="1">
        <v>0</v>
      </c>
      <c r="N95" s="1">
        <v>0</v>
      </c>
      <c r="O95" s="1">
        <v>3</v>
      </c>
      <c r="P95" s="43">
        <f t="shared" si="5"/>
        <v>-17</v>
      </c>
      <c r="Q95" s="1">
        <v>15</v>
      </c>
      <c r="R95" s="7" t="s">
        <v>481</v>
      </c>
      <c r="S95" s="1">
        <v>1600</v>
      </c>
      <c r="T95" s="12" t="s">
        <v>875</v>
      </c>
      <c r="U95" s="7" t="s">
        <v>568</v>
      </c>
      <c r="V95" s="1" t="s">
        <v>152</v>
      </c>
      <c r="W95" s="1" t="s">
        <v>152</v>
      </c>
      <c r="X95" s="1">
        <v>4</v>
      </c>
      <c r="Y95" s="1">
        <v>95</v>
      </c>
      <c r="Z95" s="29">
        <v>0</v>
      </c>
      <c r="AA95" s="27">
        <v>0</v>
      </c>
      <c r="AB95" s="27" t="s">
        <v>832</v>
      </c>
    </row>
    <row r="96" spans="1:28" ht="24" hidden="1">
      <c r="A96">
        <v>53000096</v>
      </c>
      <c r="B96" s="35" t="s">
        <v>153</v>
      </c>
      <c r="C96" s="1" t="s">
        <v>315</v>
      </c>
      <c r="D96" s="8" t="s">
        <v>426</v>
      </c>
      <c r="E96" s="1">
        <v>2</v>
      </c>
      <c r="F96">
        <v>202</v>
      </c>
      <c r="G96" s="1">
        <v>0</v>
      </c>
      <c r="H96" s="1">
        <f t="shared" si="4"/>
        <v>6</v>
      </c>
      <c r="I96" s="1">
        <v>2</v>
      </c>
      <c r="J96" s="1">
        <v>0</v>
      </c>
      <c r="K96" s="1">
        <v>0</v>
      </c>
      <c r="L96" s="1">
        <v>0</v>
      </c>
      <c r="M96" s="1">
        <v>6</v>
      </c>
      <c r="N96" s="1">
        <v>0</v>
      </c>
      <c r="O96" s="1">
        <v>-1</v>
      </c>
      <c r="P96" s="43">
        <f t="shared" si="5"/>
        <v>-51</v>
      </c>
      <c r="Q96" s="1">
        <v>200</v>
      </c>
      <c r="R96" s="1" t="s">
        <v>1</v>
      </c>
      <c r="S96" s="1">
        <v>1000</v>
      </c>
      <c r="T96" s="12" t="s">
        <v>652</v>
      </c>
      <c r="U96" s="1" t="s">
        <v>651</v>
      </c>
      <c r="V96" s="1" t="s">
        <v>36</v>
      </c>
      <c r="W96" s="1"/>
      <c r="X96" s="1">
        <v>4</v>
      </c>
      <c r="Y96" s="1">
        <v>96</v>
      </c>
      <c r="Z96" s="29">
        <v>0</v>
      </c>
      <c r="AA96" s="27">
        <v>0</v>
      </c>
      <c r="AB96" s="27" t="s">
        <v>840</v>
      </c>
    </row>
    <row r="97" spans="1:28" ht="60">
      <c r="A97">
        <v>53000097</v>
      </c>
      <c r="B97" s="9" t="s">
        <v>154</v>
      </c>
      <c r="C97" s="1" t="s">
        <v>316</v>
      </c>
      <c r="D97" s="8" t="s">
        <v>452</v>
      </c>
      <c r="E97" s="1">
        <v>2</v>
      </c>
      <c r="F97">
        <v>201</v>
      </c>
      <c r="G97" s="1">
        <v>0</v>
      </c>
      <c r="H97" s="1">
        <f t="shared" si="4"/>
        <v>6</v>
      </c>
      <c r="I97" s="1">
        <v>2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</v>
      </c>
      <c r="P97" s="43">
        <f t="shared" si="5"/>
        <v>-52</v>
      </c>
      <c r="Q97" s="1">
        <v>12</v>
      </c>
      <c r="R97" s="7" t="s">
        <v>478</v>
      </c>
      <c r="S97" s="1">
        <v>900</v>
      </c>
      <c r="T97" s="12" t="s">
        <v>876</v>
      </c>
      <c r="U97" s="7" t="s">
        <v>526</v>
      </c>
      <c r="V97" s="1" t="s">
        <v>92</v>
      </c>
      <c r="W97" s="1" t="s">
        <v>92</v>
      </c>
      <c r="X97" s="1">
        <v>4</v>
      </c>
      <c r="Y97" s="1">
        <v>97</v>
      </c>
      <c r="Z97" s="29">
        <v>0</v>
      </c>
      <c r="AA97" s="27">
        <v>0</v>
      </c>
      <c r="AB97" s="27" t="s">
        <v>837</v>
      </c>
    </row>
    <row r="98" spans="1:28" ht="24" hidden="1">
      <c r="A98">
        <v>53000098</v>
      </c>
      <c r="B98" s="35" t="s">
        <v>155</v>
      </c>
      <c r="C98" s="1" t="s">
        <v>317</v>
      </c>
      <c r="D98" s="8" t="s">
        <v>361</v>
      </c>
      <c r="E98" s="1">
        <v>4</v>
      </c>
      <c r="F98">
        <v>200</v>
      </c>
      <c r="G98" s="1">
        <v>0</v>
      </c>
      <c r="H98" s="1">
        <f t="shared" si="4"/>
        <v>5</v>
      </c>
      <c r="I98" s="1">
        <v>4</v>
      </c>
      <c r="J98" s="1">
        <v>90</v>
      </c>
      <c r="K98" s="1">
        <v>0</v>
      </c>
      <c r="L98" s="1">
        <v>0</v>
      </c>
      <c r="M98" s="1">
        <v>0</v>
      </c>
      <c r="N98" s="1">
        <v>0</v>
      </c>
      <c r="O98" s="1">
        <v>1</v>
      </c>
      <c r="P98" s="43">
        <f t="shared" si="5"/>
        <v>11</v>
      </c>
      <c r="Q98" s="1">
        <v>0</v>
      </c>
      <c r="R98" s="1" t="s">
        <v>6</v>
      </c>
      <c r="S98" s="1">
        <v>2200</v>
      </c>
      <c r="T98" s="12" t="s">
        <v>542</v>
      </c>
      <c r="U98" s="7" t="s">
        <v>537</v>
      </c>
      <c r="V98" s="1" t="s">
        <v>67</v>
      </c>
      <c r="W98" s="1"/>
      <c r="X98" s="1">
        <v>4</v>
      </c>
      <c r="Y98" s="1">
        <v>98</v>
      </c>
      <c r="Z98" s="29">
        <v>0</v>
      </c>
      <c r="AA98" s="27">
        <v>0</v>
      </c>
      <c r="AB98" s="27" t="s">
        <v>838</v>
      </c>
    </row>
    <row r="99" spans="1:28" ht="24" hidden="1">
      <c r="A99">
        <v>53000099</v>
      </c>
      <c r="B99" s="35" t="s">
        <v>156</v>
      </c>
      <c r="C99" s="1" t="s">
        <v>318</v>
      </c>
      <c r="D99" s="8" t="s">
        <v>454</v>
      </c>
      <c r="E99" s="1">
        <v>2</v>
      </c>
      <c r="F99">
        <v>200</v>
      </c>
      <c r="G99" s="1">
        <v>0</v>
      </c>
      <c r="H99" s="1">
        <f t="shared" si="4"/>
        <v>0</v>
      </c>
      <c r="I99" s="1">
        <v>2</v>
      </c>
      <c r="J99" s="1">
        <v>80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43">
        <f t="shared" si="5"/>
        <v>-5</v>
      </c>
      <c r="Q99" s="1">
        <v>0</v>
      </c>
      <c r="R99" s="1" t="s">
        <v>6</v>
      </c>
      <c r="S99" s="1">
        <v>1900</v>
      </c>
      <c r="T99" s="12" t="s">
        <v>542</v>
      </c>
      <c r="U99" s="7" t="s">
        <v>536</v>
      </c>
      <c r="V99" s="1" t="s">
        <v>108</v>
      </c>
      <c r="W99" s="1"/>
      <c r="X99" s="1">
        <v>4</v>
      </c>
      <c r="Y99" s="1">
        <v>99</v>
      </c>
      <c r="Z99" s="29">
        <v>0</v>
      </c>
      <c r="AA99" s="27">
        <v>0</v>
      </c>
      <c r="AB99" s="27" t="s">
        <v>838</v>
      </c>
    </row>
    <row r="100" spans="1:28" ht="24" hidden="1">
      <c r="A100">
        <v>53000100</v>
      </c>
      <c r="B100" s="9" t="s">
        <v>157</v>
      </c>
      <c r="C100" s="1" t="s">
        <v>319</v>
      </c>
      <c r="D100" s="8" t="s">
        <v>427</v>
      </c>
      <c r="E100" s="1">
        <v>3</v>
      </c>
      <c r="F100">
        <v>202</v>
      </c>
      <c r="G100" s="1">
        <v>0</v>
      </c>
      <c r="H100" s="1">
        <f t="shared" ref="H100:H128" si="6">IF(P100&gt;10,5,IF(P100&gt;5,4,IF(P100&gt;2.5,3,IF(P100&gt;0,2,IF(P100&gt;-2.5,1,IF(P100&gt;-10,0,6))))))</f>
        <v>6</v>
      </c>
      <c r="I100" s="1">
        <v>3</v>
      </c>
      <c r="J100" s="1">
        <v>0</v>
      </c>
      <c r="K100" s="1">
        <v>0</v>
      </c>
      <c r="L100" s="1">
        <v>0</v>
      </c>
      <c r="M100" s="1">
        <v>8</v>
      </c>
      <c r="N100" s="1">
        <v>0</v>
      </c>
      <c r="O100" s="1">
        <v>3</v>
      </c>
      <c r="P100" s="43">
        <f t="shared" ref="P100:P128" si="7">(S100-2000)/20+O100</f>
        <v>-17</v>
      </c>
      <c r="Q100" s="1">
        <v>0</v>
      </c>
      <c r="R100" s="1" t="s">
        <v>35</v>
      </c>
      <c r="S100" s="1">
        <v>1600</v>
      </c>
      <c r="T100" s="12" t="s">
        <v>573</v>
      </c>
      <c r="U100" s="1" t="s">
        <v>575</v>
      </c>
      <c r="V100" s="1" t="s">
        <v>158</v>
      </c>
      <c r="W100" s="1"/>
      <c r="X100" s="1">
        <v>4</v>
      </c>
      <c r="Y100" s="1">
        <v>100</v>
      </c>
      <c r="Z100" s="29">
        <v>0</v>
      </c>
      <c r="AA100" s="27">
        <v>0</v>
      </c>
      <c r="AB100" s="27" t="s">
        <v>847</v>
      </c>
    </row>
    <row r="101" spans="1:28" ht="48" hidden="1">
      <c r="A101">
        <v>53000101</v>
      </c>
      <c r="B101" s="35" t="s">
        <v>159</v>
      </c>
      <c r="C101" s="1" t="s">
        <v>234</v>
      </c>
      <c r="D101" s="8" t="s">
        <v>428</v>
      </c>
      <c r="E101" s="1">
        <v>3</v>
      </c>
      <c r="F101">
        <v>200</v>
      </c>
      <c r="G101" s="1">
        <v>0</v>
      </c>
      <c r="H101" s="1">
        <f t="shared" si="6"/>
        <v>6</v>
      </c>
      <c r="I101" s="1">
        <v>3</v>
      </c>
      <c r="J101" s="1">
        <v>0</v>
      </c>
      <c r="K101" s="1">
        <v>200</v>
      </c>
      <c r="L101" s="1">
        <v>0</v>
      </c>
      <c r="M101" s="1">
        <v>0</v>
      </c>
      <c r="N101" s="1">
        <v>0</v>
      </c>
      <c r="O101" s="1">
        <v>0</v>
      </c>
      <c r="P101" s="43">
        <f t="shared" si="7"/>
        <v>-25</v>
      </c>
      <c r="Q101" s="1">
        <v>0</v>
      </c>
      <c r="R101" s="1" t="s">
        <v>21</v>
      </c>
      <c r="S101" s="1">
        <v>1500</v>
      </c>
      <c r="T101" s="12" t="s">
        <v>697</v>
      </c>
      <c r="U101" s="7" t="s">
        <v>578</v>
      </c>
      <c r="V101" s="1" t="s">
        <v>134</v>
      </c>
      <c r="W101" s="1"/>
      <c r="X101" s="1">
        <v>4</v>
      </c>
      <c r="Y101" s="1">
        <v>101</v>
      </c>
      <c r="Z101" s="29">
        <v>0</v>
      </c>
      <c r="AA101" s="27">
        <v>0</v>
      </c>
      <c r="AB101" s="27" t="s">
        <v>840</v>
      </c>
    </row>
    <row r="102" spans="1:28" ht="24" hidden="1">
      <c r="A102">
        <v>53000102</v>
      </c>
      <c r="B102" s="9" t="s">
        <v>160</v>
      </c>
      <c r="C102" s="1" t="s">
        <v>320</v>
      </c>
      <c r="D102" s="8" t="s">
        <v>429</v>
      </c>
      <c r="E102" s="1">
        <v>3</v>
      </c>
      <c r="F102">
        <v>200</v>
      </c>
      <c r="G102" s="1">
        <v>2</v>
      </c>
      <c r="H102" s="1">
        <f t="shared" si="6"/>
        <v>1</v>
      </c>
      <c r="I102" s="1">
        <v>3</v>
      </c>
      <c r="J102" s="1">
        <v>100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43">
        <f t="shared" si="7"/>
        <v>0</v>
      </c>
      <c r="Q102" s="1">
        <v>0</v>
      </c>
      <c r="R102" s="1" t="s">
        <v>6</v>
      </c>
      <c r="S102" s="1">
        <v>2000</v>
      </c>
      <c r="T102" s="12" t="s">
        <v>539</v>
      </c>
      <c r="U102" s="7" t="s">
        <v>538</v>
      </c>
      <c r="V102" s="1" t="s">
        <v>84</v>
      </c>
      <c r="W102" s="1"/>
      <c r="X102" s="1">
        <v>4</v>
      </c>
      <c r="Y102" s="1">
        <v>102</v>
      </c>
      <c r="Z102" s="29">
        <v>0</v>
      </c>
      <c r="AA102" s="27">
        <v>0</v>
      </c>
      <c r="AB102" s="27" t="s">
        <v>838</v>
      </c>
    </row>
    <row r="103" spans="1:28" ht="60">
      <c r="A103">
        <v>53000103</v>
      </c>
      <c r="B103" s="9" t="s">
        <v>161</v>
      </c>
      <c r="C103" s="1" t="s">
        <v>321</v>
      </c>
      <c r="D103" s="8" t="s">
        <v>430</v>
      </c>
      <c r="E103" s="1">
        <v>3</v>
      </c>
      <c r="F103">
        <v>201</v>
      </c>
      <c r="G103" s="1">
        <v>8</v>
      </c>
      <c r="H103" s="1">
        <f t="shared" si="6"/>
        <v>6</v>
      </c>
      <c r="I103" s="1">
        <v>3</v>
      </c>
      <c r="J103" s="1">
        <v>0</v>
      </c>
      <c r="K103" s="1">
        <v>0</v>
      </c>
      <c r="L103" s="1">
        <v>0</v>
      </c>
      <c r="M103" s="1">
        <v>15</v>
      </c>
      <c r="N103" s="1">
        <v>0</v>
      </c>
      <c r="O103" s="1">
        <v>0</v>
      </c>
      <c r="P103" s="43">
        <f t="shared" si="7"/>
        <v>-35</v>
      </c>
      <c r="Q103" s="1">
        <v>15</v>
      </c>
      <c r="R103" s="7" t="s">
        <v>481</v>
      </c>
      <c r="S103" s="1">
        <v>1300</v>
      </c>
      <c r="T103" s="12" t="s">
        <v>878</v>
      </c>
      <c r="U103" s="7" t="s">
        <v>721</v>
      </c>
      <c r="V103" s="1" t="s">
        <v>162</v>
      </c>
      <c r="W103" s="1" t="s">
        <v>162</v>
      </c>
      <c r="X103" s="1">
        <v>4</v>
      </c>
      <c r="Y103" s="1">
        <v>103</v>
      </c>
      <c r="Z103" s="29">
        <v>0</v>
      </c>
      <c r="AA103" s="27">
        <v>0</v>
      </c>
      <c r="AB103" s="27" t="s">
        <v>841</v>
      </c>
    </row>
    <row r="104" spans="1:28" ht="14.25" hidden="1">
      <c r="A104">
        <v>53000104</v>
      </c>
      <c r="B104" s="9" t="s">
        <v>163</v>
      </c>
      <c r="C104" s="1" t="s">
        <v>322</v>
      </c>
      <c r="D104" s="8" t="s">
        <v>431</v>
      </c>
      <c r="E104" s="1">
        <v>2</v>
      </c>
      <c r="F104">
        <v>201</v>
      </c>
      <c r="G104" s="1">
        <v>0</v>
      </c>
      <c r="H104" s="1">
        <f t="shared" si="6"/>
        <v>6</v>
      </c>
      <c r="I104" s="1">
        <v>2</v>
      </c>
      <c r="J104" s="1">
        <v>0</v>
      </c>
      <c r="K104" s="1">
        <v>0</v>
      </c>
      <c r="L104" s="1">
        <v>0</v>
      </c>
      <c r="M104" s="1">
        <v>20</v>
      </c>
      <c r="N104" s="1">
        <v>0</v>
      </c>
      <c r="O104" s="1">
        <v>0</v>
      </c>
      <c r="P104" s="43">
        <f t="shared" si="7"/>
        <v>-75</v>
      </c>
      <c r="Q104" s="1">
        <v>12</v>
      </c>
      <c r="R104" s="7" t="s">
        <v>478</v>
      </c>
      <c r="S104" s="1">
        <v>500</v>
      </c>
      <c r="T104" s="12"/>
      <c r="U104" s="7" t="s">
        <v>703</v>
      </c>
      <c r="V104" s="1" t="s">
        <v>164</v>
      </c>
      <c r="W104" s="1"/>
      <c r="X104" s="1">
        <v>4</v>
      </c>
      <c r="Y104" s="1">
        <v>104</v>
      </c>
      <c r="Z104" s="29">
        <v>0</v>
      </c>
      <c r="AA104" s="27">
        <v>0</v>
      </c>
      <c r="AB104" s="27" t="s">
        <v>837</v>
      </c>
    </row>
    <row r="105" spans="1:28" ht="36" hidden="1">
      <c r="A105">
        <v>53000105</v>
      </c>
      <c r="B105" s="9" t="s">
        <v>165</v>
      </c>
      <c r="C105" s="1" t="s">
        <v>235</v>
      </c>
      <c r="D105" s="8" t="s">
        <v>432</v>
      </c>
      <c r="E105" s="1">
        <v>3</v>
      </c>
      <c r="F105">
        <v>202</v>
      </c>
      <c r="G105" s="1">
        <v>0</v>
      </c>
      <c r="H105" s="1">
        <f t="shared" si="6"/>
        <v>6</v>
      </c>
      <c r="I105" s="1">
        <v>1</v>
      </c>
      <c r="J105" s="1">
        <v>0</v>
      </c>
      <c r="K105" s="1">
        <v>0</v>
      </c>
      <c r="L105" s="1">
        <v>0</v>
      </c>
      <c r="M105" s="1">
        <v>2</v>
      </c>
      <c r="N105" s="1">
        <v>0</v>
      </c>
      <c r="O105" s="1">
        <v>0</v>
      </c>
      <c r="P105" s="43">
        <f t="shared" si="7"/>
        <v>-75</v>
      </c>
      <c r="Q105" s="1">
        <v>10</v>
      </c>
      <c r="R105" s="1" t="s">
        <v>149</v>
      </c>
      <c r="S105" s="1">
        <v>500</v>
      </c>
      <c r="T105" s="12" t="s">
        <v>698</v>
      </c>
      <c r="U105" s="1" t="s">
        <v>563</v>
      </c>
      <c r="V105" s="1" t="s">
        <v>166</v>
      </c>
      <c r="W105" s="1"/>
      <c r="X105" s="1">
        <v>4</v>
      </c>
      <c r="Y105" s="1">
        <v>105</v>
      </c>
      <c r="Z105" s="29">
        <v>0</v>
      </c>
      <c r="AA105" s="27">
        <v>0</v>
      </c>
      <c r="AB105" s="27" t="s">
        <v>842</v>
      </c>
    </row>
    <row r="106" spans="1:28" ht="24" hidden="1">
      <c r="A106">
        <v>53000106</v>
      </c>
      <c r="B106" s="9" t="s">
        <v>167</v>
      </c>
      <c r="C106" s="1" t="s">
        <v>323</v>
      </c>
      <c r="D106" s="8" t="s">
        <v>433</v>
      </c>
      <c r="E106" s="1">
        <v>1</v>
      </c>
      <c r="F106">
        <v>200</v>
      </c>
      <c r="G106" s="1">
        <v>3</v>
      </c>
      <c r="H106" s="1">
        <f t="shared" si="6"/>
        <v>6</v>
      </c>
      <c r="I106" s="1">
        <v>1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  <c r="O106" s="1">
        <v>-1</v>
      </c>
      <c r="P106" s="43">
        <f t="shared" si="7"/>
        <v>-11</v>
      </c>
      <c r="Q106" s="1">
        <v>0</v>
      </c>
      <c r="R106" s="1" t="s">
        <v>21</v>
      </c>
      <c r="S106" s="1">
        <v>1800</v>
      </c>
      <c r="T106" s="12" t="s">
        <v>785</v>
      </c>
      <c r="U106" s="7" t="s">
        <v>702</v>
      </c>
      <c r="V106" s="1" t="s">
        <v>168</v>
      </c>
      <c r="W106" s="1"/>
      <c r="X106" s="1">
        <v>4</v>
      </c>
      <c r="Y106" s="1">
        <v>106</v>
      </c>
      <c r="Z106" s="29">
        <v>0</v>
      </c>
      <c r="AA106" s="27">
        <v>0</v>
      </c>
      <c r="AB106" s="27" t="s">
        <v>841</v>
      </c>
    </row>
    <row r="107" spans="1:28" ht="24" hidden="1">
      <c r="A107">
        <v>53000107</v>
      </c>
      <c r="B107" s="9" t="s">
        <v>169</v>
      </c>
      <c r="C107" s="1" t="s">
        <v>324</v>
      </c>
      <c r="D107" s="8" t="s">
        <v>434</v>
      </c>
      <c r="E107" s="1">
        <v>1</v>
      </c>
      <c r="F107">
        <v>200</v>
      </c>
      <c r="G107" s="1">
        <v>8</v>
      </c>
      <c r="H107" s="1">
        <f t="shared" si="6"/>
        <v>6</v>
      </c>
      <c r="I107" s="1">
        <v>1</v>
      </c>
      <c r="J107" s="1">
        <v>0</v>
      </c>
      <c r="K107" s="1">
        <v>0</v>
      </c>
      <c r="L107" s="1">
        <v>0</v>
      </c>
      <c r="M107" s="1">
        <v>60</v>
      </c>
      <c r="N107" s="1">
        <v>0</v>
      </c>
      <c r="O107" s="1">
        <v>-1</v>
      </c>
      <c r="P107" s="43">
        <f t="shared" si="7"/>
        <v>-11</v>
      </c>
      <c r="Q107" s="1">
        <v>0</v>
      </c>
      <c r="R107" s="1" t="s">
        <v>6</v>
      </c>
      <c r="S107" s="1">
        <v>1800</v>
      </c>
      <c r="T107" s="12" t="s">
        <v>786</v>
      </c>
      <c r="U107" s="7" t="s">
        <v>560</v>
      </c>
      <c r="V107" s="1" t="s">
        <v>170</v>
      </c>
      <c r="W107" s="1"/>
      <c r="X107" s="1">
        <v>4</v>
      </c>
      <c r="Y107" s="1">
        <v>107</v>
      </c>
      <c r="Z107" s="29">
        <v>0</v>
      </c>
      <c r="AA107" s="27">
        <v>0</v>
      </c>
      <c r="AB107" s="27" t="s">
        <v>837</v>
      </c>
    </row>
    <row r="108" spans="1:28" ht="120" hidden="1">
      <c r="A108">
        <v>53000108</v>
      </c>
      <c r="B108" s="9" t="s">
        <v>171</v>
      </c>
      <c r="C108" s="1" t="s">
        <v>325</v>
      </c>
      <c r="D108" s="8" t="s">
        <v>435</v>
      </c>
      <c r="E108" s="1">
        <v>2</v>
      </c>
      <c r="F108">
        <v>200</v>
      </c>
      <c r="G108" s="1">
        <v>0</v>
      </c>
      <c r="H108" s="1">
        <f t="shared" si="6"/>
        <v>6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3</v>
      </c>
      <c r="P108" s="43">
        <f t="shared" si="7"/>
        <v>-12</v>
      </c>
      <c r="Q108" s="1">
        <v>0</v>
      </c>
      <c r="R108" s="1" t="s">
        <v>6</v>
      </c>
      <c r="S108" s="1">
        <v>1700</v>
      </c>
      <c r="T108" s="12" t="s">
        <v>813</v>
      </c>
      <c r="U108" s="7" t="s">
        <v>527</v>
      </c>
      <c r="V108" s="1" t="s">
        <v>172</v>
      </c>
      <c r="W108" s="1"/>
      <c r="X108" s="1">
        <v>4</v>
      </c>
      <c r="Y108" s="1">
        <v>108</v>
      </c>
      <c r="Z108" s="29">
        <v>0</v>
      </c>
      <c r="AA108" s="27">
        <v>0</v>
      </c>
      <c r="AB108" s="27" t="s">
        <v>837</v>
      </c>
    </row>
    <row r="109" spans="1:28" ht="24" hidden="1">
      <c r="A109">
        <v>53000109</v>
      </c>
      <c r="B109" s="9" t="s">
        <v>173</v>
      </c>
      <c r="C109" s="1" t="s">
        <v>326</v>
      </c>
      <c r="D109" s="8" t="s">
        <v>436</v>
      </c>
      <c r="E109" s="1">
        <v>3</v>
      </c>
      <c r="F109">
        <v>200</v>
      </c>
      <c r="G109" s="1">
        <v>0</v>
      </c>
      <c r="H109" s="1">
        <f t="shared" si="6"/>
        <v>6</v>
      </c>
      <c r="I109" s="1">
        <v>3</v>
      </c>
      <c r="J109" s="1">
        <v>0</v>
      </c>
      <c r="K109" s="1">
        <v>60</v>
      </c>
      <c r="L109" s="1">
        <v>0</v>
      </c>
      <c r="M109" s="1">
        <v>0</v>
      </c>
      <c r="N109" s="1">
        <v>0</v>
      </c>
      <c r="O109" s="1">
        <v>0</v>
      </c>
      <c r="P109" s="43">
        <f t="shared" si="7"/>
        <v>-10</v>
      </c>
      <c r="Q109" s="1">
        <v>0</v>
      </c>
      <c r="R109" s="1" t="s">
        <v>21</v>
      </c>
      <c r="S109" s="1">
        <v>1800</v>
      </c>
      <c r="T109" s="12" t="s">
        <v>567</v>
      </c>
      <c r="U109" s="7" t="s">
        <v>540</v>
      </c>
      <c r="V109" s="1" t="s">
        <v>174</v>
      </c>
      <c r="W109" s="1"/>
      <c r="X109" s="1">
        <v>4</v>
      </c>
      <c r="Y109" s="1">
        <v>109</v>
      </c>
      <c r="Z109" s="29">
        <v>0</v>
      </c>
      <c r="AA109" s="27">
        <v>0</v>
      </c>
      <c r="AB109" s="27" t="s">
        <v>832</v>
      </c>
    </row>
    <row r="110" spans="1:28" ht="36" hidden="1">
      <c r="A110">
        <v>53000110</v>
      </c>
      <c r="B110" s="9" t="s">
        <v>175</v>
      </c>
      <c r="C110" s="1" t="s">
        <v>327</v>
      </c>
      <c r="D110" s="8" t="s">
        <v>437</v>
      </c>
      <c r="E110" s="1">
        <v>4</v>
      </c>
      <c r="F110">
        <v>202</v>
      </c>
      <c r="G110" s="1">
        <v>0</v>
      </c>
      <c r="H110" s="1">
        <f t="shared" si="6"/>
        <v>3</v>
      </c>
      <c r="I110" s="1">
        <v>4</v>
      </c>
      <c r="J110" s="1">
        <v>0</v>
      </c>
      <c r="K110" s="1">
        <v>0</v>
      </c>
      <c r="L110" s="1">
        <v>0</v>
      </c>
      <c r="M110" s="1">
        <v>0</v>
      </c>
      <c r="N110" s="1">
        <v>20</v>
      </c>
      <c r="O110" s="1">
        <v>0</v>
      </c>
      <c r="P110" s="43">
        <f t="shared" si="7"/>
        <v>5</v>
      </c>
      <c r="Q110" s="1">
        <v>0</v>
      </c>
      <c r="R110" s="1" t="s">
        <v>1</v>
      </c>
      <c r="S110" s="1">
        <v>2100</v>
      </c>
      <c r="T110" s="12" t="s">
        <v>699</v>
      </c>
      <c r="U110" s="7" t="s">
        <v>621</v>
      </c>
      <c r="V110" s="1" t="s">
        <v>36</v>
      </c>
      <c r="W110" s="1"/>
      <c r="X110" s="1">
        <v>4</v>
      </c>
      <c r="Y110" s="1">
        <v>110</v>
      </c>
      <c r="Z110" s="29">
        <v>0</v>
      </c>
      <c r="AA110" s="27">
        <v>0</v>
      </c>
      <c r="AB110" s="27" t="s">
        <v>835</v>
      </c>
    </row>
    <row r="111" spans="1:28" ht="48" hidden="1">
      <c r="A111">
        <v>53000111</v>
      </c>
      <c r="B111" s="9" t="s">
        <v>176</v>
      </c>
      <c r="C111" s="1" t="s">
        <v>328</v>
      </c>
      <c r="D111" s="8" t="s">
        <v>438</v>
      </c>
      <c r="E111" s="1">
        <v>3</v>
      </c>
      <c r="F111">
        <v>201</v>
      </c>
      <c r="G111" s="1">
        <v>7</v>
      </c>
      <c r="H111" s="1">
        <f t="shared" si="6"/>
        <v>6</v>
      </c>
      <c r="I111" s="1">
        <v>3</v>
      </c>
      <c r="J111" s="1">
        <v>80</v>
      </c>
      <c r="K111" s="1">
        <v>0</v>
      </c>
      <c r="L111" s="1">
        <v>0</v>
      </c>
      <c r="M111" s="1">
        <v>0</v>
      </c>
      <c r="N111" s="1">
        <v>0</v>
      </c>
      <c r="O111" s="1">
        <v>3</v>
      </c>
      <c r="P111" s="43">
        <f t="shared" si="7"/>
        <v>-17</v>
      </c>
      <c r="Q111" s="1">
        <v>0</v>
      </c>
      <c r="R111" s="1" t="s">
        <v>55</v>
      </c>
      <c r="S111" s="1">
        <v>1600</v>
      </c>
      <c r="T111" s="12" t="s">
        <v>797</v>
      </c>
      <c r="U111" s="7" t="s">
        <v>541</v>
      </c>
      <c r="V111" s="1" t="s">
        <v>177</v>
      </c>
      <c r="W111" s="1"/>
      <c r="X111" s="1">
        <v>4</v>
      </c>
      <c r="Y111" s="1">
        <v>111</v>
      </c>
      <c r="Z111" s="29">
        <v>0</v>
      </c>
      <c r="AA111" s="27">
        <v>0</v>
      </c>
      <c r="AB111" s="27" t="s">
        <v>834</v>
      </c>
    </row>
    <row r="112" spans="1:28" ht="24" hidden="1">
      <c r="A112">
        <v>53000112</v>
      </c>
      <c r="B112" s="9" t="s">
        <v>178</v>
      </c>
      <c r="C112" s="1" t="s">
        <v>329</v>
      </c>
      <c r="D112" s="8" t="s">
        <v>464</v>
      </c>
      <c r="E112" s="1">
        <v>3</v>
      </c>
      <c r="F112">
        <v>202</v>
      </c>
      <c r="G112" s="1">
        <v>8</v>
      </c>
      <c r="H112" s="1">
        <f t="shared" si="6"/>
        <v>5</v>
      </c>
      <c r="I112" s="1">
        <v>3</v>
      </c>
      <c r="J112" s="1">
        <v>0</v>
      </c>
      <c r="K112" s="1">
        <v>0</v>
      </c>
      <c r="L112" s="1">
        <v>0</v>
      </c>
      <c r="M112" s="1">
        <v>8</v>
      </c>
      <c r="N112" s="1">
        <v>0</v>
      </c>
      <c r="O112" s="1">
        <v>0</v>
      </c>
      <c r="P112" s="43">
        <f t="shared" si="7"/>
        <v>20</v>
      </c>
      <c r="Q112" s="1">
        <v>0</v>
      </c>
      <c r="R112" s="1" t="s">
        <v>35</v>
      </c>
      <c r="S112" s="1">
        <v>2400</v>
      </c>
      <c r="T112" s="12" t="s">
        <v>574</v>
      </c>
      <c r="U112" s="1" t="s">
        <v>576</v>
      </c>
      <c r="V112" s="1" t="s">
        <v>179</v>
      </c>
      <c r="W112" s="1"/>
      <c r="X112" s="1">
        <v>4</v>
      </c>
      <c r="Y112" s="1">
        <v>112</v>
      </c>
      <c r="Z112" s="29">
        <v>0</v>
      </c>
      <c r="AA112" s="27">
        <v>0</v>
      </c>
      <c r="AB112" s="27" t="s">
        <v>835</v>
      </c>
    </row>
    <row r="113" spans="1:28" ht="24" hidden="1">
      <c r="A113">
        <v>53000113</v>
      </c>
      <c r="B113" s="9" t="s">
        <v>180</v>
      </c>
      <c r="C113" s="1" t="s">
        <v>330</v>
      </c>
      <c r="D113" s="8" t="s">
        <v>439</v>
      </c>
      <c r="E113" s="1">
        <v>2</v>
      </c>
      <c r="F113">
        <v>202</v>
      </c>
      <c r="G113" s="1">
        <v>0</v>
      </c>
      <c r="H113" s="1">
        <f t="shared" si="6"/>
        <v>6</v>
      </c>
      <c r="I113" s="1">
        <v>2</v>
      </c>
      <c r="J113" s="1">
        <v>0</v>
      </c>
      <c r="K113" s="1">
        <v>0</v>
      </c>
      <c r="L113" s="1">
        <v>0</v>
      </c>
      <c r="M113" s="1">
        <v>2</v>
      </c>
      <c r="N113" s="1">
        <v>0</v>
      </c>
      <c r="O113" s="1">
        <v>2</v>
      </c>
      <c r="P113" s="43">
        <f t="shared" si="7"/>
        <v>-28</v>
      </c>
      <c r="Q113" s="1">
        <v>0</v>
      </c>
      <c r="R113" s="1" t="s">
        <v>35</v>
      </c>
      <c r="S113" s="1">
        <v>1400</v>
      </c>
      <c r="T113" s="12" t="s">
        <v>755</v>
      </c>
      <c r="U113" s="7" t="s">
        <v>710</v>
      </c>
      <c r="V113" s="1" t="s">
        <v>181</v>
      </c>
      <c r="W113" s="1"/>
      <c r="X113" s="1">
        <v>4</v>
      </c>
      <c r="Y113" s="1">
        <v>113</v>
      </c>
      <c r="Z113" s="29">
        <v>0</v>
      </c>
      <c r="AA113" s="27">
        <v>0</v>
      </c>
      <c r="AB113" s="27" t="s">
        <v>835</v>
      </c>
    </row>
    <row r="114" spans="1:28" ht="24" hidden="1">
      <c r="A114">
        <v>53000114</v>
      </c>
      <c r="B114" s="35" t="s">
        <v>182</v>
      </c>
      <c r="C114" s="1" t="s">
        <v>331</v>
      </c>
      <c r="D114" s="8" t="s">
        <v>440</v>
      </c>
      <c r="E114" s="1">
        <v>2</v>
      </c>
      <c r="F114">
        <v>203</v>
      </c>
      <c r="G114" s="1">
        <v>0</v>
      </c>
      <c r="H114" s="1">
        <f t="shared" si="6"/>
        <v>6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-1</v>
      </c>
      <c r="P114" s="43">
        <f t="shared" si="7"/>
        <v>-86</v>
      </c>
      <c r="Q114" s="1">
        <v>0</v>
      </c>
      <c r="R114" s="1" t="s">
        <v>45</v>
      </c>
      <c r="S114" s="1">
        <v>300</v>
      </c>
      <c r="T114" s="22" t="s">
        <v>472</v>
      </c>
      <c r="U114" s="1" t="s">
        <v>183</v>
      </c>
      <c r="V114" s="1" t="s">
        <v>184</v>
      </c>
      <c r="W114" s="1"/>
      <c r="X114" s="1">
        <v>4</v>
      </c>
      <c r="Y114" s="1">
        <v>114</v>
      </c>
      <c r="Z114" s="29">
        <v>0</v>
      </c>
      <c r="AA114" s="27">
        <v>0</v>
      </c>
      <c r="AB114" s="27" t="s">
        <v>840</v>
      </c>
    </row>
    <row r="115" spans="1:28" ht="36" hidden="1">
      <c r="A115">
        <v>53000115</v>
      </c>
      <c r="B115" s="35" t="s">
        <v>185</v>
      </c>
      <c r="C115" s="1" t="s">
        <v>332</v>
      </c>
      <c r="D115" s="8" t="s">
        <v>467</v>
      </c>
      <c r="E115" s="1">
        <v>2</v>
      </c>
      <c r="F115">
        <v>203</v>
      </c>
      <c r="G115" s="1">
        <v>0</v>
      </c>
      <c r="H115" s="1">
        <f t="shared" si="6"/>
        <v>6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-1</v>
      </c>
      <c r="P115" s="43">
        <f t="shared" si="7"/>
        <v>-86</v>
      </c>
      <c r="Q115" s="1">
        <v>0</v>
      </c>
      <c r="R115" s="1" t="s">
        <v>45</v>
      </c>
      <c r="S115" s="1">
        <v>300</v>
      </c>
      <c r="T115" s="22" t="s">
        <v>474</v>
      </c>
      <c r="U115" s="1" t="s">
        <v>186</v>
      </c>
      <c r="V115" s="1" t="s">
        <v>184</v>
      </c>
      <c r="W115" s="1"/>
      <c r="X115" s="1">
        <v>4</v>
      </c>
      <c r="Y115" s="1">
        <v>115</v>
      </c>
      <c r="Z115" s="29">
        <v>0</v>
      </c>
      <c r="AA115" s="27">
        <v>0</v>
      </c>
      <c r="AB115" s="27" t="s">
        <v>840</v>
      </c>
    </row>
    <row r="116" spans="1:28" ht="36" hidden="1">
      <c r="A116">
        <v>53000116</v>
      </c>
      <c r="B116" s="9" t="s">
        <v>187</v>
      </c>
      <c r="C116" s="1" t="s">
        <v>333</v>
      </c>
      <c r="D116" s="8" t="s">
        <v>441</v>
      </c>
      <c r="E116" s="1">
        <v>1</v>
      </c>
      <c r="F116">
        <v>202</v>
      </c>
      <c r="G116" s="1">
        <v>0</v>
      </c>
      <c r="H116" s="1">
        <f t="shared" si="6"/>
        <v>6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50</v>
      </c>
      <c r="O116" s="1">
        <v>1</v>
      </c>
      <c r="P116" s="43">
        <f t="shared" si="7"/>
        <v>-34</v>
      </c>
      <c r="Q116" s="1">
        <v>0</v>
      </c>
      <c r="R116" s="1" t="s">
        <v>1</v>
      </c>
      <c r="S116" s="1">
        <v>1300</v>
      </c>
      <c r="T116" s="12" t="s">
        <v>580</v>
      </c>
      <c r="U116" s="7" t="s">
        <v>600</v>
      </c>
      <c r="V116" s="1" t="s">
        <v>188</v>
      </c>
      <c r="W116" s="1"/>
      <c r="X116" s="1">
        <v>4</v>
      </c>
      <c r="Y116" s="1">
        <v>116</v>
      </c>
      <c r="Z116" s="29">
        <v>0</v>
      </c>
      <c r="AA116" s="27">
        <v>0</v>
      </c>
      <c r="AB116" s="27" t="s">
        <v>848</v>
      </c>
    </row>
    <row r="117" spans="1:28" ht="48" hidden="1">
      <c r="A117">
        <v>53000117</v>
      </c>
      <c r="B117" s="9" t="s">
        <v>189</v>
      </c>
      <c r="C117" s="1" t="s">
        <v>334</v>
      </c>
      <c r="D117" s="8" t="s">
        <v>451</v>
      </c>
      <c r="E117" s="1">
        <v>1</v>
      </c>
      <c r="F117">
        <v>203</v>
      </c>
      <c r="G117" s="1">
        <v>0</v>
      </c>
      <c r="H117" s="1">
        <f t="shared" si="6"/>
        <v>6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30</v>
      </c>
      <c r="O117" s="1">
        <v>-3</v>
      </c>
      <c r="P117" s="43">
        <f t="shared" si="7"/>
        <v>-78</v>
      </c>
      <c r="Q117" s="1">
        <v>10</v>
      </c>
      <c r="R117" s="1" t="s">
        <v>190</v>
      </c>
      <c r="S117" s="1">
        <v>500</v>
      </c>
      <c r="T117" s="12" t="s">
        <v>610</v>
      </c>
      <c r="U117" s="7" t="s">
        <v>601</v>
      </c>
      <c r="V117" s="1" t="s">
        <v>2</v>
      </c>
      <c r="W117" s="1"/>
      <c r="X117" s="1">
        <v>4</v>
      </c>
      <c r="Y117" s="1">
        <v>117</v>
      </c>
      <c r="Z117" s="29">
        <v>0</v>
      </c>
      <c r="AA117" s="27">
        <v>0</v>
      </c>
      <c r="AB117" s="27" t="s">
        <v>830</v>
      </c>
    </row>
    <row r="118" spans="1:28" ht="48" hidden="1">
      <c r="A118">
        <v>53000118</v>
      </c>
      <c r="B118" s="9" t="s">
        <v>191</v>
      </c>
      <c r="C118" s="1" t="s">
        <v>335</v>
      </c>
      <c r="D118" s="8" t="s">
        <v>442</v>
      </c>
      <c r="E118" s="1">
        <v>1</v>
      </c>
      <c r="F118">
        <v>203</v>
      </c>
      <c r="G118" s="1">
        <v>0</v>
      </c>
      <c r="H118" s="1">
        <f t="shared" si="6"/>
        <v>6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30</v>
      </c>
      <c r="O118" s="1">
        <v>-3</v>
      </c>
      <c r="P118" s="43">
        <f t="shared" si="7"/>
        <v>-78</v>
      </c>
      <c r="Q118" s="1">
        <v>10</v>
      </c>
      <c r="R118" s="1" t="s">
        <v>190</v>
      </c>
      <c r="S118" s="1">
        <v>500</v>
      </c>
      <c r="T118" s="12" t="s">
        <v>611</v>
      </c>
      <c r="U118" s="7" t="s">
        <v>602</v>
      </c>
      <c r="V118" s="1" t="s">
        <v>2</v>
      </c>
      <c r="W118" s="1"/>
      <c r="X118" s="1">
        <v>4</v>
      </c>
      <c r="Y118" s="1">
        <v>118</v>
      </c>
      <c r="Z118" s="29">
        <v>0</v>
      </c>
      <c r="AA118" s="27">
        <v>0</v>
      </c>
      <c r="AB118" s="27" t="s">
        <v>830</v>
      </c>
    </row>
    <row r="119" spans="1:28" ht="48" hidden="1">
      <c r="A119">
        <v>53000119</v>
      </c>
      <c r="B119" s="9" t="s">
        <v>192</v>
      </c>
      <c r="C119" s="1" t="s">
        <v>336</v>
      </c>
      <c r="D119" s="8" t="s">
        <v>443</v>
      </c>
      <c r="E119" s="1">
        <v>1</v>
      </c>
      <c r="F119">
        <v>203</v>
      </c>
      <c r="G119" s="1">
        <v>0</v>
      </c>
      <c r="H119" s="1">
        <f t="shared" si="6"/>
        <v>6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30</v>
      </c>
      <c r="O119" s="1">
        <v>-3</v>
      </c>
      <c r="P119" s="43">
        <f t="shared" si="7"/>
        <v>-78</v>
      </c>
      <c r="Q119" s="1">
        <v>10</v>
      </c>
      <c r="R119" s="1" t="s">
        <v>190</v>
      </c>
      <c r="S119" s="1">
        <v>500</v>
      </c>
      <c r="T119" s="12" t="s">
        <v>612</v>
      </c>
      <c r="U119" s="7" t="s">
        <v>604</v>
      </c>
      <c r="V119" s="1" t="s">
        <v>2</v>
      </c>
      <c r="W119" s="1"/>
      <c r="X119" s="1">
        <v>4</v>
      </c>
      <c r="Y119" s="1">
        <v>119</v>
      </c>
      <c r="Z119" s="29">
        <v>0</v>
      </c>
      <c r="AA119" s="27">
        <v>0</v>
      </c>
      <c r="AB119" s="27" t="s">
        <v>830</v>
      </c>
    </row>
    <row r="120" spans="1:28" ht="48" hidden="1">
      <c r="A120">
        <v>53000120</v>
      </c>
      <c r="B120" s="9" t="s">
        <v>193</v>
      </c>
      <c r="C120" s="1" t="s">
        <v>337</v>
      </c>
      <c r="D120" s="8" t="s">
        <v>457</v>
      </c>
      <c r="E120" s="1">
        <v>1</v>
      </c>
      <c r="F120">
        <v>203</v>
      </c>
      <c r="G120" s="1">
        <v>0</v>
      </c>
      <c r="H120" s="1">
        <f t="shared" si="6"/>
        <v>6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30</v>
      </c>
      <c r="O120" s="1">
        <v>-3</v>
      </c>
      <c r="P120" s="43">
        <f t="shared" si="7"/>
        <v>-78</v>
      </c>
      <c r="Q120" s="1">
        <v>10</v>
      </c>
      <c r="R120" s="1" t="s">
        <v>190</v>
      </c>
      <c r="S120" s="1">
        <v>500</v>
      </c>
      <c r="T120" s="12" t="s">
        <v>613</v>
      </c>
      <c r="U120" s="7" t="s">
        <v>603</v>
      </c>
      <c r="V120" s="1" t="s">
        <v>2</v>
      </c>
      <c r="W120" s="1"/>
      <c r="X120" s="1">
        <v>4</v>
      </c>
      <c r="Y120" s="1">
        <v>120</v>
      </c>
      <c r="Z120" s="29">
        <v>0</v>
      </c>
      <c r="AA120" s="27">
        <v>0</v>
      </c>
      <c r="AB120" s="27" t="s">
        <v>830</v>
      </c>
    </row>
    <row r="121" spans="1:28" ht="48" hidden="1">
      <c r="A121">
        <v>53000121</v>
      </c>
      <c r="B121" s="9" t="s">
        <v>194</v>
      </c>
      <c r="C121" s="1" t="s">
        <v>338</v>
      </c>
      <c r="D121" s="8" t="s">
        <v>444</v>
      </c>
      <c r="E121" s="1">
        <v>1</v>
      </c>
      <c r="F121">
        <v>203</v>
      </c>
      <c r="G121" s="1">
        <v>0</v>
      </c>
      <c r="H121" s="1">
        <f t="shared" si="6"/>
        <v>6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30</v>
      </c>
      <c r="O121" s="1">
        <v>-3</v>
      </c>
      <c r="P121" s="43">
        <f t="shared" si="7"/>
        <v>-78</v>
      </c>
      <c r="Q121" s="1">
        <v>10</v>
      </c>
      <c r="R121" s="1" t="s">
        <v>190</v>
      </c>
      <c r="S121" s="1">
        <v>500</v>
      </c>
      <c r="T121" s="12" t="s">
        <v>614</v>
      </c>
      <c r="U121" s="7" t="s">
        <v>605</v>
      </c>
      <c r="V121" s="1" t="s">
        <v>2</v>
      </c>
      <c r="W121" s="1"/>
      <c r="X121" s="1">
        <v>4</v>
      </c>
      <c r="Y121" s="1">
        <v>121</v>
      </c>
      <c r="Z121" s="29">
        <v>0</v>
      </c>
      <c r="AA121" s="27">
        <v>0</v>
      </c>
      <c r="AB121" s="27" t="s">
        <v>830</v>
      </c>
    </row>
    <row r="122" spans="1:28" ht="48" hidden="1">
      <c r="A122">
        <v>53000122</v>
      </c>
      <c r="B122" s="9" t="s">
        <v>195</v>
      </c>
      <c r="C122" s="1" t="s">
        <v>236</v>
      </c>
      <c r="D122" s="8" t="s">
        <v>445</v>
      </c>
      <c r="E122" s="1">
        <v>1</v>
      </c>
      <c r="F122">
        <v>203</v>
      </c>
      <c r="G122" s="1">
        <v>0</v>
      </c>
      <c r="H122" s="1">
        <f t="shared" si="6"/>
        <v>6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30</v>
      </c>
      <c r="O122" s="1">
        <v>-3</v>
      </c>
      <c r="P122" s="43">
        <f t="shared" si="7"/>
        <v>-78</v>
      </c>
      <c r="Q122" s="1">
        <v>10</v>
      </c>
      <c r="R122" s="1" t="s">
        <v>190</v>
      </c>
      <c r="S122" s="1">
        <v>500</v>
      </c>
      <c r="T122" s="12" t="s">
        <v>615</v>
      </c>
      <c r="U122" s="7" t="s">
        <v>607</v>
      </c>
      <c r="V122" s="1" t="s">
        <v>2</v>
      </c>
      <c r="W122" s="1"/>
      <c r="X122" s="1">
        <v>4</v>
      </c>
      <c r="Y122" s="1">
        <v>122</v>
      </c>
      <c r="Z122" s="29">
        <v>0</v>
      </c>
      <c r="AA122" s="27">
        <v>0</v>
      </c>
      <c r="AB122" s="27" t="s">
        <v>830</v>
      </c>
    </row>
    <row r="123" spans="1:28" ht="48" hidden="1">
      <c r="A123">
        <v>53000123</v>
      </c>
      <c r="B123" s="9" t="s">
        <v>196</v>
      </c>
      <c r="C123" s="1" t="s">
        <v>220</v>
      </c>
      <c r="D123" s="8" t="s">
        <v>446</v>
      </c>
      <c r="E123" s="1">
        <v>1</v>
      </c>
      <c r="F123">
        <v>203</v>
      </c>
      <c r="G123" s="1">
        <v>0</v>
      </c>
      <c r="H123" s="1">
        <f t="shared" si="6"/>
        <v>6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30</v>
      </c>
      <c r="O123" s="1">
        <v>-3</v>
      </c>
      <c r="P123" s="43">
        <f t="shared" si="7"/>
        <v>-78</v>
      </c>
      <c r="Q123" s="1">
        <v>10</v>
      </c>
      <c r="R123" s="1" t="s">
        <v>190</v>
      </c>
      <c r="S123" s="1">
        <v>500</v>
      </c>
      <c r="T123" s="12" t="s">
        <v>616</v>
      </c>
      <c r="U123" s="7" t="s">
        <v>606</v>
      </c>
      <c r="V123" s="1" t="s">
        <v>2</v>
      </c>
      <c r="W123" s="1"/>
      <c r="X123" s="1">
        <v>4</v>
      </c>
      <c r="Y123" s="1">
        <v>123</v>
      </c>
      <c r="Z123" s="29">
        <v>0</v>
      </c>
      <c r="AA123" s="27">
        <v>0</v>
      </c>
      <c r="AB123" s="27" t="s">
        <v>830</v>
      </c>
    </row>
    <row r="124" spans="1:28" ht="48" hidden="1">
      <c r="A124">
        <v>53000124</v>
      </c>
      <c r="B124" s="9" t="s">
        <v>197</v>
      </c>
      <c r="C124" s="1" t="s">
        <v>339</v>
      </c>
      <c r="D124" s="8" t="s">
        <v>465</v>
      </c>
      <c r="E124" s="1">
        <v>1</v>
      </c>
      <c r="F124">
        <v>203</v>
      </c>
      <c r="G124" s="1">
        <v>0</v>
      </c>
      <c r="H124" s="1">
        <f t="shared" si="6"/>
        <v>6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30</v>
      </c>
      <c r="O124" s="1">
        <v>-3</v>
      </c>
      <c r="P124" s="43">
        <f t="shared" si="7"/>
        <v>-78</v>
      </c>
      <c r="Q124" s="1">
        <v>10</v>
      </c>
      <c r="R124" s="1" t="s">
        <v>190</v>
      </c>
      <c r="S124" s="1">
        <v>500</v>
      </c>
      <c r="T124" s="12" t="s">
        <v>617</v>
      </c>
      <c r="U124" s="7" t="s">
        <v>608</v>
      </c>
      <c r="V124" s="1" t="s">
        <v>2</v>
      </c>
      <c r="W124" s="1"/>
      <c r="X124" s="1">
        <v>4</v>
      </c>
      <c r="Y124" s="1">
        <v>124</v>
      </c>
      <c r="Z124" s="29">
        <v>0</v>
      </c>
      <c r="AA124" s="27">
        <v>0</v>
      </c>
      <c r="AB124" s="27" t="s">
        <v>830</v>
      </c>
    </row>
    <row r="125" spans="1:28" ht="48" hidden="1">
      <c r="A125">
        <v>53000125</v>
      </c>
      <c r="B125" s="9" t="s">
        <v>198</v>
      </c>
      <c r="C125" s="1" t="s">
        <v>340</v>
      </c>
      <c r="D125" s="8" t="s">
        <v>447</v>
      </c>
      <c r="E125" s="1">
        <v>1</v>
      </c>
      <c r="F125">
        <v>203</v>
      </c>
      <c r="G125" s="1">
        <v>0</v>
      </c>
      <c r="H125" s="1">
        <f t="shared" si="6"/>
        <v>6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30</v>
      </c>
      <c r="O125" s="1">
        <v>-3</v>
      </c>
      <c r="P125" s="43">
        <f t="shared" si="7"/>
        <v>-78</v>
      </c>
      <c r="Q125" s="1">
        <v>10</v>
      </c>
      <c r="R125" s="1" t="s">
        <v>190</v>
      </c>
      <c r="S125" s="1">
        <v>500</v>
      </c>
      <c r="T125" s="12" t="s">
        <v>618</v>
      </c>
      <c r="U125" s="7" t="s">
        <v>609</v>
      </c>
      <c r="V125" s="1" t="s">
        <v>2</v>
      </c>
      <c r="W125" s="1"/>
      <c r="X125" s="1">
        <v>4</v>
      </c>
      <c r="Y125" s="1">
        <v>125</v>
      </c>
      <c r="Z125" s="29">
        <v>0</v>
      </c>
      <c r="AA125" s="27">
        <v>0</v>
      </c>
      <c r="AB125" s="27" t="s">
        <v>830</v>
      </c>
    </row>
    <row r="126" spans="1:28" ht="72">
      <c r="A126">
        <v>53000126</v>
      </c>
      <c r="B126" s="9" t="s">
        <v>199</v>
      </c>
      <c r="C126" s="1" t="s">
        <v>341</v>
      </c>
      <c r="D126" s="8" t="s">
        <v>448</v>
      </c>
      <c r="E126" s="1">
        <v>4</v>
      </c>
      <c r="F126">
        <v>202</v>
      </c>
      <c r="G126" s="1">
        <v>8</v>
      </c>
      <c r="H126" s="1">
        <f t="shared" si="6"/>
        <v>5</v>
      </c>
      <c r="I126" s="1">
        <v>4</v>
      </c>
      <c r="J126" s="1">
        <v>75</v>
      </c>
      <c r="K126" s="1">
        <v>0</v>
      </c>
      <c r="L126" s="1">
        <v>0</v>
      </c>
      <c r="M126" s="1">
        <v>0</v>
      </c>
      <c r="N126" s="1">
        <v>0</v>
      </c>
      <c r="O126" s="1">
        <v>1</v>
      </c>
      <c r="P126" s="43">
        <f t="shared" si="7"/>
        <v>11</v>
      </c>
      <c r="Q126" s="1">
        <v>10</v>
      </c>
      <c r="R126" s="7" t="s">
        <v>485</v>
      </c>
      <c r="S126" s="1">
        <v>2200</v>
      </c>
      <c r="T126" s="12" t="s">
        <v>879</v>
      </c>
      <c r="U126" s="7" t="s">
        <v>736</v>
      </c>
      <c r="V126" s="1" t="s">
        <v>789</v>
      </c>
      <c r="W126" s="1" t="s">
        <v>789</v>
      </c>
      <c r="X126" s="1">
        <v>4</v>
      </c>
      <c r="Y126" s="1">
        <v>126</v>
      </c>
      <c r="Z126" s="29">
        <v>0</v>
      </c>
      <c r="AA126" s="27">
        <v>1</v>
      </c>
      <c r="AB126" s="27" t="s">
        <v>834</v>
      </c>
    </row>
    <row r="127" spans="1:28" ht="48">
      <c r="A127">
        <v>53000127</v>
      </c>
      <c r="B127" s="10" t="s">
        <v>484</v>
      </c>
      <c r="C127" s="1" t="s">
        <v>342</v>
      </c>
      <c r="D127" s="8" t="s">
        <v>449</v>
      </c>
      <c r="E127" s="1">
        <v>5</v>
      </c>
      <c r="F127">
        <v>201</v>
      </c>
      <c r="G127" s="1">
        <v>7</v>
      </c>
      <c r="H127" s="1">
        <f t="shared" si="6"/>
        <v>5</v>
      </c>
      <c r="I127" s="1">
        <v>5</v>
      </c>
      <c r="J127" s="1">
        <v>0</v>
      </c>
      <c r="K127" s="1">
        <v>100</v>
      </c>
      <c r="L127" s="1">
        <v>0</v>
      </c>
      <c r="M127" s="1">
        <v>0</v>
      </c>
      <c r="N127" s="1">
        <v>0</v>
      </c>
      <c r="O127" s="1">
        <v>0</v>
      </c>
      <c r="P127" s="43">
        <f t="shared" si="7"/>
        <v>50</v>
      </c>
      <c r="Q127" s="1">
        <v>12</v>
      </c>
      <c r="R127" s="1" t="s">
        <v>129</v>
      </c>
      <c r="S127" s="1">
        <v>3000</v>
      </c>
      <c r="T127" s="12" t="s">
        <v>880</v>
      </c>
      <c r="U127" s="7" t="s">
        <v>569</v>
      </c>
      <c r="V127" s="1" t="s">
        <v>43</v>
      </c>
      <c r="W127" s="1" t="s">
        <v>43</v>
      </c>
      <c r="X127" s="1">
        <v>4</v>
      </c>
      <c r="Y127" s="1">
        <v>127</v>
      </c>
      <c r="Z127" s="29">
        <v>0</v>
      </c>
      <c r="AA127" s="27">
        <v>1</v>
      </c>
      <c r="AB127" s="27" t="s">
        <v>844</v>
      </c>
    </row>
    <row r="128" spans="1:28" ht="36" hidden="1">
      <c r="A128">
        <v>53000129</v>
      </c>
      <c r="B128" s="24" t="s">
        <v>635</v>
      </c>
      <c r="C128" s="16" t="s">
        <v>636</v>
      </c>
      <c r="D128" s="8" t="s">
        <v>637</v>
      </c>
      <c r="E128" s="16">
        <v>3</v>
      </c>
      <c r="F128">
        <v>200</v>
      </c>
      <c r="G128" s="16">
        <v>0</v>
      </c>
      <c r="H128" s="1">
        <f t="shared" si="6"/>
        <v>0</v>
      </c>
      <c r="I128" s="16">
        <v>3</v>
      </c>
      <c r="J128" s="16">
        <v>0</v>
      </c>
      <c r="K128" s="16">
        <v>0</v>
      </c>
      <c r="L128" s="16">
        <v>0</v>
      </c>
      <c r="M128" s="16">
        <v>20</v>
      </c>
      <c r="N128" s="16">
        <v>0</v>
      </c>
      <c r="O128" s="16">
        <v>3</v>
      </c>
      <c r="P128" s="43">
        <f t="shared" si="7"/>
        <v>-7</v>
      </c>
      <c r="Q128" s="16">
        <v>0</v>
      </c>
      <c r="R128" s="16" t="s">
        <v>638</v>
      </c>
      <c r="S128" s="1">
        <v>1800</v>
      </c>
      <c r="T128" s="12" t="s">
        <v>653</v>
      </c>
      <c r="U128" s="7" t="s">
        <v>648</v>
      </c>
      <c r="V128" s="1" t="s">
        <v>116</v>
      </c>
      <c r="W128" s="1"/>
      <c r="X128" s="16">
        <v>4</v>
      </c>
      <c r="Y128" s="16">
        <v>129</v>
      </c>
      <c r="Z128" s="29">
        <v>0</v>
      </c>
      <c r="AA128" s="16">
        <v>1</v>
      </c>
      <c r="AB128" s="27" t="s">
        <v>837</v>
      </c>
    </row>
  </sheetData>
  <sortState ref="A2:V2">
    <sortCondition ref="E1"/>
  </sortState>
  <phoneticPr fontId="18" type="noConversion"/>
  <conditionalFormatting sqref="I121:I127 I71:I115 I4:I36 I39:I69">
    <cfRule type="cellIs" dxfId="36" priority="47" operator="notEqual">
      <formula>$E4</formula>
    </cfRule>
  </conditionalFormatting>
  <conditionalFormatting sqref="J128:P128 J71:P126 J5:P36 J39:P69 J4:O4">
    <cfRule type="cellIs" dxfId="35" priority="46" operator="equal">
      <formula>0</formula>
    </cfRule>
  </conditionalFormatting>
  <conditionalFormatting sqref="I127">
    <cfRule type="cellIs" dxfId="34" priority="44" operator="notEqual">
      <formula>$E127</formula>
    </cfRule>
  </conditionalFormatting>
  <conditionalFormatting sqref="I116:I120">
    <cfRule type="cellIs" dxfId="33" priority="42" operator="notEqual">
      <formula>$E116</formula>
    </cfRule>
  </conditionalFormatting>
  <conditionalFormatting sqref="I128">
    <cfRule type="cellIs" dxfId="32" priority="41" operator="notEqual">
      <formula>$E128</formula>
    </cfRule>
  </conditionalFormatting>
  <conditionalFormatting sqref="J128:P128">
    <cfRule type="cellIs" dxfId="31" priority="40" operator="equal">
      <formula>0</formula>
    </cfRule>
  </conditionalFormatting>
  <conditionalFormatting sqref="J127:P127">
    <cfRule type="cellIs" dxfId="30" priority="26" operator="equal">
      <formula>0</formula>
    </cfRule>
  </conditionalFormatting>
  <conditionalFormatting sqref="I70">
    <cfRule type="cellIs" dxfId="29" priority="11" operator="notEqual">
      <formula>$E70</formula>
    </cfRule>
  </conditionalFormatting>
  <conditionalFormatting sqref="J70:P70">
    <cfRule type="cellIs" dxfId="28" priority="10" operator="equal">
      <formula>0</formula>
    </cfRule>
  </conditionalFormatting>
  <conditionalFormatting sqref="I37">
    <cfRule type="cellIs" dxfId="27" priority="9" operator="notEqual">
      <formula>$E37</formula>
    </cfRule>
  </conditionalFormatting>
  <conditionalFormatting sqref="J37:P37">
    <cfRule type="cellIs" dxfId="26" priority="8" operator="equal">
      <formula>0</formula>
    </cfRule>
  </conditionalFormatting>
  <conditionalFormatting sqref="I38">
    <cfRule type="cellIs" dxfId="25" priority="7" operator="notEqual">
      <formula>$E38</formula>
    </cfRule>
  </conditionalFormatting>
  <conditionalFormatting sqref="J38:P38">
    <cfRule type="cellIs" dxfId="24" priority="6" operator="equal">
      <formula>0</formula>
    </cfRule>
  </conditionalFormatting>
  <conditionalFormatting sqref="H4:H128">
    <cfRule type="cellIs" dxfId="23" priority="2" operator="equal">
      <formula>1</formula>
    </cfRule>
    <cfRule type="cellIs" dxfId="22" priority="3" operator="equal">
      <formula>2</formula>
    </cfRule>
    <cfRule type="cellIs" dxfId="21" priority="4" operator="equal">
      <formula>3</formula>
    </cfRule>
    <cfRule type="cellIs" dxfId="20" priority="5" operator="greaterThanOrEqual">
      <formula>4</formula>
    </cfRule>
  </conditionalFormatting>
  <conditionalFormatting sqref="P4:P1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W1" sqref="W1:W3"/>
    </sheetView>
  </sheetViews>
  <sheetFormatPr defaultRowHeight="13.5"/>
  <cols>
    <col min="1" max="1" width="10" customWidth="1"/>
    <col min="2" max="3" width="7.875" customWidth="1"/>
    <col min="4" max="4" width="4.3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1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3" width="7.875" customWidth="1"/>
    <col min="24" max="27" width="4" customWidth="1"/>
  </cols>
  <sheetData>
    <row r="1" spans="1:28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40" t="s">
        <v>851</v>
      </c>
      <c r="I1" s="14" t="s">
        <v>490</v>
      </c>
      <c r="J1" s="17" t="s">
        <v>496</v>
      </c>
      <c r="K1" s="17" t="s">
        <v>499</v>
      </c>
      <c r="L1" s="17" t="s">
        <v>502</v>
      </c>
      <c r="M1" s="17" t="s">
        <v>544</v>
      </c>
      <c r="N1" s="17" t="s">
        <v>550</v>
      </c>
      <c r="O1" s="18" t="s">
        <v>504</v>
      </c>
      <c r="P1" s="17" t="s">
        <v>853</v>
      </c>
      <c r="Q1" s="14" t="s">
        <v>487</v>
      </c>
      <c r="R1" s="14" t="s">
        <v>486</v>
      </c>
      <c r="S1" s="14" t="s">
        <v>657</v>
      </c>
      <c r="T1" s="14" t="s">
        <v>548</v>
      </c>
      <c r="U1" s="14" t="s">
        <v>469</v>
      </c>
      <c r="V1" s="14" t="s">
        <v>656</v>
      </c>
      <c r="W1" s="14" t="s">
        <v>856</v>
      </c>
      <c r="X1" s="14" t="s">
        <v>215</v>
      </c>
      <c r="Y1" s="15" t="s">
        <v>216</v>
      </c>
      <c r="Z1" s="25" t="s">
        <v>622</v>
      </c>
      <c r="AA1" s="30" t="s">
        <v>625</v>
      </c>
      <c r="AB1" s="36" t="s">
        <v>700</v>
      </c>
    </row>
    <row r="2" spans="1:28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11" t="s">
        <v>624</v>
      </c>
      <c r="I2" s="4" t="s">
        <v>491</v>
      </c>
      <c r="J2" s="19" t="s">
        <v>491</v>
      </c>
      <c r="K2" s="19" t="s">
        <v>491</v>
      </c>
      <c r="L2" s="19" t="s">
        <v>549</v>
      </c>
      <c r="M2" s="19" t="s">
        <v>549</v>
      </c>
      <c r="N2" s="19" t="s">
        <v>549</v>
      </c>
      <c r="O2" s="19" t="s">
        <v>491</v>
      </c>
      <c r="P2" s="19" t="s">
        <v>854</v>
      </c>
      <c r="Q2" s="4" t="s">
        <v>488</v>
      </c>
      <c r="R2" s="4" t="s">
        <v>201</v>
      </c>
      <c r="S2" s="4" t="s">
        <v>491</v>
      </c>
      <c r="T2" s="4" t="s">
        <v>493</v>
      </c>
      <c r="U2" s="11" t="s">
        <v>201</v>
      </c>
      <c r="V2" s="4" t="s">
        <v>201</v>
      </c>
      <c r="W2" s="4" t="s">
        <v>857</v>
      </c>
      <c r="X2" s="4" t="s">
        <v>200</v>
      </c>
      <c r="Y2" s="5" t="s">
        <v>201</v>
      </c>
      <c r="Z2" s="26" t="s">
        <v>491</v>
      </c>
      <c r="AA2" s="31" t="s">
        <v>491</v>
      </c>
      <c r="AB2" s="37" t="s">
        <v>219</v>
      </c>
    </row>
    <row r="3" spans="1:28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41" t="s">
        <v>852</v>
      </c>
      <c r="I3" s="2" t="s">
        <v>492</v>
      </c>
      <c r="J3" s="20" t="s">
        <v>498</v>
      </c>
      <c r="K3" s="20" t="s">
        <v>501</v>
      </c>
      <c r="L3" s="20" t="s">
        <v>503</v>
      </c>
      <c r="M3" s="20" t="s">
        <v>545</v>
      </c>
      <c r="N3" s="20" t="s">
        <v>552</v>
      </c>
      <c r="O3" s="21" t="s">
        <v>506</v>
      </c>
      <c r="P3" s="42" t="s">
        <v>855</v>
      </c>
      <c r="Q3" s="6" t="s">
        <v>489</v>
      </c>
      <c r="R3" s="2" t="s">
        <v>207</v>
      </c>
      <c r="S3" s="2" t="s">
        <v>659</v>
      </c>
      <c r="T3" s="6" t="s">
        <v>468</v>
      </c>
      <c r="U3" s="6" t="s">
        <v>470</v>
      </c>
      <c r="V3" s="6" t="s">
        <v>494</v>
      </c>
      <c r="W3" s="6" t="s">
        <v>858</v>
      </c>
      <c r="X3" s="2" t="s">
        <v>208</v>
      </c>
      <c r="Y3" s="2" t="s">
        <v>209</v>
      </c>
      <c r="Z3" s="28" t="s">
        <v>623</v>
      </c>
      <c r="AA3" s="28" t="s">
        <v>626</v>
      </c>
      <c r="AB3" s="28" t="s">
        <v>701</v>
      </c>
    </row>
    <row r="4" spans="1:28" ht="24">
      <c r="A4">
        <v>53100000</v>
      </c>
      <c r="B4" s="24" t="s">
        <v>627</v>
      </c>
      <c r="C4" s="16"/>
      <c r="D4" s="8"/>
      <c r="E4" s="16">
        <v>1</v>
      </c>
      <c r="F4" s="16">
        <v>200</v>
      </c>
      <c r="G4" s="16">
        <v>0</v>
      </c>
      <c r="H4" s="16">
        <f t="shared" ref="H4:H9" si="0">IF(P4&gt;10,5,IF(P4&gt;5,4,IF(P4&gt;2.5,3,IF(P4&gt;0,2,IF(P4&gt;-2.5,1,IF(P4&gt;-10,0,6))))))</f>
        <v>6</v>
      </c>
      <c r="I4" s="16">
        <v>2</v>
      </c>
      <c r="J4" s="16">
        <v>50</v>
      </c>
      <c r="K4" s="16">
        <v>0</v>
      </c>
      <c r="L4" s="16">
        <v>0</v>
      </c>
      <c r="M4" s="16">
        <v>0</v>
      </c>
      <c r="N4" s="16">
        <v>0</v>
      </c>
      <c r="O4" s="16">
        <v>-3</v>
      </c>
      <c r="P4" s="16">
        <f>(S4-2000)/20+O4</f>
        <v>-103.05</v>
      </c>
      <c r="Q4" s="16">
        <v>0</v>
      </c>
      <c r="R4" s="16" t="s">
        <v>6</v>
      </c>
      <c r="S4" s="1">
        <v>-1</v>
      </c>
      <c r="T4" s="12" t="s">
        <v>641</v>
      </c>
      <c r="U4" s="7" t="s">
        <v>538</v>
      </c>
      <c r="V4" s="16" t="s">
        <v>628</v>
      </c>
      <c r="W4" s="16"/>
      <c r="X4" s="16">
        <v>4</v>
      </c>
      <c r="Y4" s="16">
        <v>1</v>
      </c>
      <c r="Z4" s="29">
        <v>1</v>
      </c>
      <c r="AA4" s="16">
        <v>0</v>
      </c>
      <c r="AB4" s="38"/>
    </row>
    <row r="5" spans="1:28" ht="14.25">
      <c r="A5">
        <v>53100001</v>
      </c>
      <c r="B5" s="24" t="s">
        <v>499</v>
      </c>
      <c r="C5" s="16"/>
      <c r="D5" s="8"/>
      <c r="E5" s="16">
        <v>1</v>
      </c>
      <c r="F5" s="16">
        <v>200</v>
      </c>
      <c r="G5" s="16">
        <v>0</v>
      </c>
      <c r="H5" s="16">
        <f t="shared" si="0"/>
        <v>6</v>
      </c>
      <c r="I5" s="16">
        <v>2</v>
      </c>
      <c r="J5" s="16">
        <v>0</v>
      </c>
      <c r="K5" s="16">
        <v>60</v>
      </c>
      <c r="L5" s="16">
        <v>0</v>
      </c>
      <c r="M5" s="16">
        <v>0</v>
      </c>
      <c r="N5" s="16">
        <v>0</v>
      </c>
      <c r="O5" s="16">
        <v>-3</v>
      </c>
      <c r="P5" s="16">
        <f t="shared" ref="P5:P9" si="1">(S5-2000)/20+O5</f>
        <v>-103.05</v>
      </c>
      <c r="Q5" s="16">
        <v>0</v>
      </c>
      <c r="R5" s="16" t="s">
        <v>471</v>
      </c>
      <c r="S5" s="1">
        <v>-1</v>
      </c>
      <c r="T5" s="12" t="s">
        <v>642</v>
      </c>
      <c r="U5" s="7" t="s">
        <v>507</v>
      </c>
      <c r="V5" s="1" t="s">
        <v>22</v>
      </c>
      <c r="W5" s="1"/>
      <c r="X5" s="16">
        <v>4</v>
      </c>
      <c r="Y5" s="16">
        <v>1</v>
      </c>
      <c r="Z5" s="29">
        <v>1</v>
      </c>
      <c r="AA5" s="16">
        <v>0</v>
      </c>
      <c r="AB5" s="38"/>
    </row>
    <row r="6" spans="1:28" ht="24">
      <c r="A6">
        <v>53100002</v>
      </c>
      <c r="B6" s="24" t="s">
        <v>630</v>
      </c>
      <c r="C6" s="16"/>
      <c r="D6" s="8"/>
      <c r="E6" s="16">
        <v>1</v>
      </c>
      <c r="F6" s="16">
        <v>200</v>
      </c>
      <c r="G6" s="16">
        <v>0</v>
      </c>
      <c r="H6" s="16">
        <f t="shared" si="0"/>
        <v>6</v>
      </c>
      <c r="I6" s="16">
        <v>2</v>
      </c>
      <c r="J6" s="16">
        <v>30</v>
      </c>
      <c r="K6" s="16">
        <v>0</v>
      </c>
      <c r="L6" s="16">
        <v>0</v>
      </c>
      <c r="M6" s="16">
        <v>0</v>
      </c>
      <c r="N6" s="16">
        <v>0</v>
      </c>
      <c r="O6" s="16">
        <v>-3</v>
      </c>
      <c r="P6" s="16">
        <f t="shared" si="1"/>
        <v>-103.05</v>
      </c>
      <c r="Q6" s="16">
        <v>0</v>
      </c>
      <c r="R6" s="16" t="s">
        <v>6</v>
      </c>
      <c r="S6" s="1">
        <v>-1</v>
      </c>
      <c r="T6" s="12" t="s">
        <v>643</v>
      </c>
      <c r="U6" s="7" t="s">
        <v>645</v>
      </c>
      <c r="V6" s="16" t="s">
        <v>629</v>
      </c>
      <c r="W6" s="16"/>
      <c r="X6" s="16">
        <v>4</v>
      </c>
      <c r="Y6" s="16">
        <v>1</v>
      </c>
      <c r="Z6" s="29">
        <v>1</v>
      </c>
      <c r="AA6" s="16">
        <v>0</v>
      </c>
      <c r="AB6" s="38"/>
    </row>
    <row r="7" spans="1:28" ht="14.25">
      <c r="A7">
        <v>53100003</v>
      </c>
      <c r="B7" s="24" t="s">
        <v>631</v>
      </c>
      <c r="C7" s="16"/>
      <c r="D7" s="8"/>
      <c r="E7" s="16">
        <v>1</v>
      </c>
      <c r="F7" s="16">
        <v>202</v>
      </c>
      <c r="G7" s="16">
        <v>7</v>
      </c>
      <c r="H7" s="16">
        <f t="shared" si="0"/>
        <v>6</v>
      </c>
      <c r="I7" s="16">
        <v>2</v>
      </c>
      <c r="J7" s="16">
        <v>0</v>
      </c>
      <c r="K7" s="16">
        <v>0</v>
      </c>
      <c r="L7" s="16">
        <v>0</v>
      </c>
      <c r="M7" s="16">
        <v>0.6</v>
      </c>
      <c r="N7" s="16">
        <v>0</v>
      </c>
      <c r="O7" s="16">
        <v>-3</v>
      </c>
      <c r="P7" s="16">
        <f t="shared" si="1"/>
        <v>-103.05</v>
      </c>
      <c r="Q7" s="16">
        <v>0</v>
      </c>
      <c r="R7" s="16" t="s">
        <v>1</v>
      </c>
      <c r="S7" s="1">
        <v>-1</v>
      </c>
      <c r="T7" s="12" t="s">
        <v>692</v>
      </c>
      <c r="U7" s="7" t="s">
        <v>646</v>
      </c>
      <c r="V7" s="16" t="s">
        <v>2</v>
      </c>
      <c r="W7" s="16"/>
      <c r="X7" s="16">
        <v>4</v>
      </c>
      <c r="Y7" s="16">
        <v>1</v>
      </c>
      <c r="Z7" s="29">
        <v>1</v>
      </c>
      <c r="AA7" s="16">
        <v>0</v>
      </c>
      <c r="AB7" s="38"/>
    </row>
    <row r="8" spans="1:28" ht="36">
      <c r="A8">
        <v>53100004</v>
      </c>
      <c r="B8" s="24" t="s">
        <v>632</v>
      </c>
      <c r="C8" s="16"/>
      <c r="D8" s="8"/>
      <c r="E8" s="16">
        <v>1</v>
      </c>
      <c r="F8" s="16">
        <v>200</v>
      </c>
      <c r="G8" s="16">
        <v>0</v>
      </c>
      <c r="H8" s="16">
        <f t="shared" si="0"/>
        <v>6</v>
      </c>
      <c r="I8" s="16">
        <v>2</v>
      </c>
      <c r="J8" s="16">
        <v>0</v>
      </c>
      <c r="K8" s="16">
        <v>0</v>
      </c>
      <c r="L8" s="16">
        <v>0</v>
      </c>
      <c r="M8" s="16">
        <v>0</v>
      </c>
      <c r="N8" s="16">
        <v>40</v>
      </c>
      <c r="O8" s="16">
        <v>-3</v>
      </c>
      <c r="P8" s="16">
        <f t="shared" si="1"/>
        <v>-103.05</v>
      </c>
      <c r="Q8" s="16">
        <v>0</v>
      </c>
      <c r="R8" s="16" t="s">
        <v>1</v>
      </c>
      <c r="S8" s="1">
        <v>-1</v>
      </c>
      <c r="T8" s="12" t="s">
        <v>640</v>
      </c>
      <c r="U8" s="7" t="s">
        <v>647</v>
      </c>
      <c r="V8" s="16" t="s">
        <v>2</v>
      </c>
      <c r="W8" s="16"/>
      <c r="X8" s="16">
        <v>4</v>
      </c>
      <c r="Y8" s="16">
        <v>1</v>
      </c>
      <c r="Z8" s="29">
        <v>1</v>
      </c>
      <c r="AA8" s="16">
        <v>0</v>
      </c>
      <c r="AB8" s="38"/>
    </row>
    <row r="9" spans="1:28" ht="24">
      <c r="A9">
        <v>53100005</v>
      </c>
      <c r="B9" s="24" t="s">
        <v>633</v>
      </c>
      <c r="C9" s="16"/>
      <c r="D9" s="8"/>
      <c r="E9" s="16">
        <v>1</v>
      </c>
      <c r="F9" s="16">
        <v>200</v>
      </c>
      <c r="G9" s="16">
        <v>0</v>
      </c>
      <c r="H9" s="16">
        <f t="shared" si="0"/>
        <v>6</v>
      </c>
      <c r="I9" s="16">
        <v>2</v>
      </c>
      <c r="J9" s="16">
        <v>0</v>
      </c>
      <c r="K9" s="16">
        <v>0</v>
      </c>
      <c r="L9" s="16">
        <v>2</v>
      </c>
      <c r="M9" s="16">
        <v>0</v>
      </c>
      <c r="N9" s="16">
        <v>0</v>
      </c>
      <c r="O9" s="16">
        <v>-3</v>
      </c>
      <c r="P9" s="16">
        <f t="shared" si="1"/>
        <v>-103.05</v>
      </c>
      <c r="Q9" s="16">
        <v>0</v>
      </c>
      <c r="R9" s="16" t="s">
        <v>6</v>
      </c>
      <c r="S9" s="1">
        <v>-1</v>
      </c>
      <c r="T9" s="12" t="s">
        <v>820</v>
      </c>
      <c r="U9" s="7" t="s">
        <v>639</v>
      </c>
      <c r="V9" s="16" t="s">
        <v>634</v>
      </c>
      <c r="W9" s="16"/>
      <c r="X9" s="16">
        <v>4</v>
      </c>
      <c r="Y9" s="16">
        <v>1</v>
      </c>
      <c r="Z9" s="29">
        <v>1</v>
      </c>
      <c r="AA9" s="27">
        <v>0</v>
      </c>
      <c r="AB9" s="38"/>
    </row>
  </sheetData>
  <phoneticPr fontId="18" type="noConversion"/>
  <conditionalFormatting sqref="J4:P9">
    <cfRule type="cellIs" dxfId="19" priority="31" operator="equal">
      <formula>0</formula>
    </cfRule>
  </conditionalFormatting>
  <conditionalFormatting sqref="O4:P8">
    <cfRule type="cellIs" dxfId="18" priority="27" operator="equal">
      <formula>0</formula>
    </cfRule>
  </conditionalFormatting>
  <conditionalFormatting sqref="J4:P4">
    <cfRule type="cellIs" dxfId="17" priority="26" operator="equal">
      <formula>0</formula>
    </cfRule>
  </conditionalFormatting>
  <conditionalFormatting sqref="I4">
    <cfRule type="cellIs" dxfId="16" priority="25" operator="notEqual">
      <formula>$E4</formula>
    </cfRule>
  </conditionalFormatting>
  <conditionalFormatting sqref="J4:P4">
    <cfRule type="cellIs" dxfId="15" priority="24" operator="equal">
      <formula>0</formula>
    </cfRule>
  </conditionalFormatting>
  <conditionalFormatting sqref="I5">
    <cfRule type="cellIs" dxfId="14" priority="23" operator="notEqual">
      <formula>$E5</formula>
    </cfRule>
  </conditionalFormatting>
  <conditionalFormatting sqref="J5:P5">
    <cfRule type="cellIs" dxfId="13" priority="22" operator="equal">
      <formula>0</formula>
    </cfRule>
  </conditionalFormatting>
  <conditionalFormatting sqref="I6">
    <cfRule type="cellIs" dxfId="12" priority="21" operator="notEqual">
      <formula>$E6</formula>
    </cfRule>
  </conditionalFormatting>
  <conditionalFormatting sqref="J6:P6">
    <cfRule type="cellIs" dxfId="11" priority="20" operator="equal">
      <formula>0</formula>
    </cfRule>
  </conditionalFormatting>
  <conditionalFormatting sqref="I7">
    <cfRule type="cellIs" dxfId="10" priority="19" operator="notEqual">
      <formula>$E7</formula>
    </cfRule>
  </conditionalFormatting>
  <conditionalFormatting sqref="J7:P7">
    <cfRule type="cellIs" dxfId="9" priority="18" operator="equal">
      <formula>0</formula>
    </cfRule>
  </conditionalFormatting>
  <conditionalFormatting sqref="I8">
    <cfRule type="cellIs" dxfId="8" priority="17" operator="notEqual">
      <formula>$E8</formula>
    </cfRule>
  </conditionalFormatting>
  <conditionalFormatting sqref="J8:P8">
    <cfRule type="cellIs" dxfId="7" priority="16" operator="equal">
      <formula>0</formula>
    </cfRule>
  </conditionalFormatting>
  <conditionalFormatting sqref="I9">
    <cfRule type="cellIs" dxfId="6" priority="15" operator="notEqual">
      <formula>$E9</formula>
    </cfRule>
  </conditionalFormatting>
  <conditionalFormatting sqref="J9:P9">
    <cfRule type="cellIs" dxfId="5" priority="14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T6" sqref="T6"/>
    </sheetView>
  </sheetViews>
  <sheetFormatPr defaultRowHeight="13.5"/>
  <cols>
    <col min="1" max="1" width="10.75" customWidth="1"/>
    <col min="2" max="3" width="7.875" customWidth="1"/>
    <col min="4" max="4" width="4.3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3" width="7.875" customWidth="1"/>
    <col min="24" max="24" width="4" customWidth="1"/>
    <col min="25" max="25" width="5" customWidth="1"/>
    <col min="26" max="27" width="4" customWidth="1"/>
  </cols>
  <sheetData>
    <row r="1" spans="1:28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40" t="s">
        <v>851</v>
      </c>
      <c r="I1" s="14" t="s">
        <v>490</v>
      </c>
      <c r="J1" s="17" t="s">
        <v>496</v>
      </c>
      <c r="K1" s="17" t="s">
        <v>499</v>
      </c>
      <c r="L1" s="17" t="s">
        <v>502</v>
      </c>
      <c r="M1" s="17" t="s">
        <v>544</v>
      </c>
      <c r="N1" s="17" t="s">
        <v>550</v>
      </c>
      <c r="O1" s="18" t="s">
        <v>504</v>
      </c>
      <c r="P1" s="17" t="s">
        <v>853</v>
      </c>
      <c r="Q1" s="14" t="s">
        <v>487</v>
      </c>
      <c r="R1" s="14" t="s">
        <v>486</v>
      </c>
      <c r="S1" s="14" t="s">
        <v>657</v>
      </c>
      <c r="T1" s="14" t="s">
        <v>548</v>
      </c>
      <c r="U1" s="14" t="s">
        <v>469</v>
      </c>
      <c r="V1" s="14" t="s">
        <v>656</v>
      </c>
      <c r="W1" s="14" t="s">
        <v>856</v>
      </c>
      <c r="X1" s="14" t="s">
        <v>215</v>
      </c>
      <c r="Y1" s="15" t="s">
        <v>216</v>
      </c>
      <c r="Z1" s="25" t="s">
        <v>622</v>
      </c>
      <c r="AA1" s="30" t="s">
        <v>625</v>
      </c>
      <c r="AB1" s="36" t="s">
        <v>700</v>
      </c>
    </row>
    <row r="2" spans="1:28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11" t="s">
        <v>624</v>
      </c>
      <c r="I2" s="4" t="s">
        <v>491</v>
      </c>
      <c r="J2" s="19" t="s">
        <v>491</v>
      </c>
      <c r="K2" s="19" t="s">
        <v>491</v>
      </c>
      <c r="L2" s="19" t="s">
        <v>549</v>
      </c>
      <c r="M2" s="19" t="s">
        <v>549</v>
      </c>
      <c r="N2" s="19" t="s">
        <v>549</v>
      </c>
      <c r="O2" s="19" t="s">
        <v>491</v>
      </c>
      <c r="P2" s="19" t="s">
        <v>854</v>
      </c>
      <c r="Q2" s="4" t="s">
        <v>488</v>
      </c>
      <c r="R2" s="4" t="s">
        <v>201</v>
      </c>
      <c r="S2" s="4" t="s">
        <v>491</v>
      </c>
      <c r="T2" s="4" t="s">
        <v>493</v>
      </c>
      <c r="U2" s="11" t="s">
        <v>201</v>
      </c>
      <c r="V2" s="4" t="s">
        <v>201</v>
      </c>
      <c r="W2" s="4" t="s">
        <v>857</v>
      </c>
      <c r="X2" s="4" t="s">
        <v>200</v>
      </c>
      <c r="Y2" s="5" t="s">
        <v>201</v>
      </c>
      <c r="Z2" s="26" t="s">
        <v>491</v>
      </c>
      <c r="AA2" s="31" t="s">
        <v>491</v>
      </c>
      <c r="AB2" s="37" t="s">
        <v>219</v>
      </c>
    </row>
    <row r="3" spans="1:28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41" t="s">
        <v>852</v>
      </c>
      <c r="I3" s="2" t="s">
        <v>492</v>
      </c>
      <c r="J3" s="20" t="s">
        <v>498</v>
      </c>
      <c r="K3" s="20" t="s">
        <v>501</v>
      </c>
      <c r="L3" s="20" t="s">
        <v>503</v>
      </c>
      <c r="M3" s="20" t="s">
        <v>545</v>
      </c>
      <c r="N3" s="20" t="s">
        <v>552</v>
      </c>
      <c r="O3" s="21" t="s">
        <v>506</v>
      </c>
      <c r="P3" s="42" t="s">
        <v>855</v>
      </c>
      <c r="Q3" s="6" t="s">
        <v>489</v>
      </c>
      <c r="R3" s="2" t="s">
        <v>207</v>
      </c>
      <c r="S3" s="2" t="s">
        <v>659</v>
      </c>
      <c r="T3" s="6" t="s">
        <v>468</v>
      </c>
      <c r="U3" s="6" t="s">
        <v>470</v>
      </c>
      <c r="V3" s="6" t="s">
        <v>494</v>
      </c>
      <c r="W3" s="6" t="s">
        <v>858</v>
      </c>
      <c r="X3" s="2" t="s">
        <v>208</v>
      </c>
      <c r="Y3" s="2" t="s">
        <v>209</v>
      </c>
      <c r="Z3" s="28" t="s">
        <v>623</v>
      </c>
      <c r="AA3" s="28" t="s">
        <v>626</v>
      </c>
      <c r="AB3" s="28" t="s">
        <v>701</v>
      </c>
    </row>
    <row r="4" spans="1:28" ht="36">
      <c r="A4">
        <v>53200100</v>
      </c>
      <c r="B4" s="24" t="s">
        <v>748</v>
      </c>
      <c r="C4" s="16" t="s">
        <v>749</v>
      </c>
      <c r="D4" s="8" t="s">
        <v>750</v>
      </c>
      <c r="E4" s="16">
        <v>3</v>
      </c>
      <c r="F4" s="16">
        <v>200</v>
      </c>
      <c r="G4" s="16">
        <v>0</v>
      </c>
      <c r="H4" s="16">
        <f t="shared" ref="H4:H9" si="0">IF(P4&gt;10,5,IF(P4&gt;5,4,IF(P4&gt;2.5,3,IF(P4&gt;0,2,IF(P4&gt;-2.5,1,IF(P4&gt;-10,0,6))))))</f>
        <v>5</v>
      </c>
      <c r="I4" s="16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(S4-2000)/20+O4</f>
        <v>16</v>
      </c>
      <c r="Q4" s="1">
        <v>10</v>
      </c>
      <c r="R4" s="1" t="s">
        <v>45</v>
      </c>
      <c r="S4" s="1">
        <v>2300</v>
      </c>
      <c r="T4" s="12" t="s">
        <v>825</v>
      </c>
      <c r="U4" s="7" t="s">
        <v>644</v>
      </c>
      <c r="V4" s="16" t="s">
        <v>557</v>
      </c>
      <c r="W4" s="16"/>
      <c r="X4" s="16">
        <v>4</v>
      </c>
      <c r="Y4" s="16">
        <v>2100</v>
      </c>
      <c r="Z4" s="29">
        <v>1</v>
      </c>
      <c r="AA4" s="27">
        <v>0</v>
      </c>
      <c r="AB4" s="27" t="s">
        <v>733</v>
      </c>
    </row>
    <row r="5" spans="1:28" ht="24">
      <c r="A5">
        <v>53200101</v>
      </c>
      <c r="B5" s="9" t="s">
        <v>739</v>
      </c>
      <c r="C5" s="1" t="s">
        <v>740</v>
      </c>
      <c r="D5" s="8" t="s">
        <v>741</v>
      </c>
      <c r="E5" s="16">
        <v>3</v>
      </c>
      <c r="F5" s="16">
        <v>200</v>
      </c>
      <c r="G5" s="1">
        <v>0</v>
      </c>
      <c r="H5" s="16">
        <f t="shared" si="0"/>
        <v>6</v>
      </c>
      <c r="I5" s="16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45</v>
      </c>
      <c r="S5" s="1">
        <v>1800</v>
      </c>
      <c r="T5" s="12" t="s">
        <v>737</v>
      </c>
      <c r="U5" s="7" t="s">
        <v>654</v>
      </c>
      <c r="V5" s="1" t="s">
        <v>51</v>
      </c>
      <c r="W5" s="1"/>
      <c r="X5" s="1">
        <v>4</v>
      </c>
      <c r="Y5" s="1">
        <v>2101</v>
      </c>
      <c r="Z5" s="29">
        <v>1</v>
      </c>
      <c r="AA5" s="27">
        <v>0</v>
      </c>
      <c r="AB5" s="27" t="s">
        <v>738</v>
      </c>
    </row>
    <row r="6" spans="1:28" ht="40.5">
      <c r="A6">
        <v>53200102</v>
      </c>
      <c r="B6" s="9" t="s">
        <v>751</v>
      </c>
      <c r="C6" s="1" t="s">
        <v>752</v>
      </c>
      <c r="D6" s="8" t="s">
        <v>753</v>
      </c>
      <c r="E6" s="16">
        <v>3</v>
      </c>
      <c r="F6" s="16">
        <v>200</v>
      </c>
      <c r="G6" s="1">
        <v>0</v>
      </c>
      <c r="H6" s="16">
        <f t="shared" si="0"/>
        <v>5</v>
      </c>
      <c r="I6" s="16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45</v>
      </c>
      <c r="S6" s="1">
        <v>2300</v>
      </c>
      <c r="T6" s="12" t="s">
        <v>826</v>
      </c>
      <c r="U6" s="34" t="s">
        <v>745</v>
      </c>
      <c r="V6" s="1" t="s">
        <v>53</v>
      </c>
      <c r="W6" s="1"/>
      <c r="X6" s="1">
        <v>4</v>
      </c>
      <c r="Y6" s="16">
        <v>2102</v>
      </c>
      <c r="Z6" s="29">
        <v>1</v>
      </c>
      <c r="AA6" s="27">
        <v>0</v>
      </c>
      <c r="AB6" s="27" t="s">
        <v>722</v>
      </c>
    </row>
    <row r="7" spans="1:28" ht="14.25">
      <c r="A7">
        <v>53200103</v>
      </c>
      <c r="B7" s="9" t="s">
        <v>744</v>
      </c>
      <c r="C7" s="1" t="s">
        <v>742</v>
      </c>
      <c r="D7" s="8" t="s">
        <v>743</v>
      </c>
      <c r="E7" s="16">
        <v>3</v>
      </c>
      <c r="F7" s="16">
        <v>200</v>
      </c>
      <c r="G7" s="1">
        <v>0</v>
      </c>
      <c r="H7" s="16">
        <f t="shared" si="0"/>
        <v>1</v>
      </c>
      <c r="I7" s="16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45</v>
      </c>
      <c r="S7" s="1">
        <v>2000</v>
      </c>
      <c r="T7" s="12"/>
      <c r="U7" s="34" t="s">
        <v>746</v>
      </c>
      <c r="V7" s="1" t="s">
        <v>52</v>
      </c>
      <c r="W7" s="1"/>
      <c r="X7" s="1">
        <v>4</v>
      </c>
      <c r="Y7" s="1">
        <v>2103</v>
      </c>
      <c r="Z7" s="29">
        <v>1</v>
      </c>
      <c r="AA7" s="27">
        <v>0</v>
      </c>
      <c r="AB7" s="27" t="s">
        <v>747</v>
      </c>
    </row>
    <row r="8" spans="1:28" ht="60">
      <c r="A8">
        <v>53200104</v>
      </c>
      <c r="B8" s="9" t="s">
        <v>756</v>
      </c>
      <c r="C8" s="1" t="s">
        <v>758</v>
      </c>
      <c r="D8" s="8" t="s">
        <v>759</v>
      </c>
      <c r="E8" s="16">
        <v>3</v>
      </c>
      <c r="F8" s="16">
        <v>200</v>
      </c>
      <c r="G8" s="1">
        <v>0</v>
      </c>
      <c r="H8" s="16">
        <f t="shared" si="0"/>
        <v>0</v>
      </c>
      <c r="I8" s="16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475</v>
      </c>
      <c r="S8" s="1">
        <v>1800</v>
      </c>
      <c r="T8" s="12" t="s">
        <v>881</v>
      </c>
      <c r="U8" s="7" t="s">
        <v>666</v>
      </c>
      <c r="V8" s="1" t="s">
        <v>757</v>
      </c>
      <c r="W8" s="1" t="s">
        <v>757</v>
      </c>
      <c r="X8" s="1">
        <v>4</v>
      </c>
      <c r="Y8" s="16">
        <v>2104</v>
      </c>
      <c r="Z8" s="29">
        <v>1</v>
      </c>
      <c r="AA8" s="27">
        <v>0</v>
      </c>
      <c r="AB8" s="27" t="s">
        <v>760</v>
      </c>
    </row>
    <row r="9" spans="1:28" ht="24">
      <c r="A9">
        <v>53200105</v>
      </c>
      <c r="B9" s="9" t="s">
        <v>761</v>
      </c>
      <c r="C9" s="1" t="s">
        <v>762</v>
      </c>
      <c r="D9" s="8" t="s">
        <v>763</v>
      </c>
      <c r="E9" s="16">
        <v>3</v>
      </c>
      <c r="F9" s="16">
        <v>200</v>
      </c>
      <c r="G9" s="1">
        <v>0</v>
      </c>
      <c r="H9" s="16">
        <f t="shared" si="0"/>
        <v>5</v>
      </c>
      <c r="I9" s="16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 s="1">
        <v>8000</v>
      </c>
      <c r="T9" s="12" t="s">
        <v>809</v>
      </c>
      <c r="U9" s="7" t="s">
        <v>509</v>
      </c>
      <c r="V9" s="1" t="s">
        <v>26</v>
      </c>
      <c r="W9" s="1"/>
      <c r="X9" s="1">
        <v>4</v>
      </c>
      <c r="Y9" s="1">
        <v>2105</v>
      </c>
      <c r="Z9" s="29">
        <v>1</v>
      </c>
      <c r="AA9" s="27">
        <v>0</v>
      </c>
      <c r="AB9" s="27" t="s">
        <v>764</v>
      </c>
    </row>
  </sheetData>
  <phoneticPr fontId="18" type="noConversion"/>
  <conditionalFormatting sqref="I4:I9">
    <cfRule type="cellIs" dxfId="4" priority="4" operator="notEqual">
      <formula>$E4</formula>
    </cfRule>
  </conditionalFormatting>
  <conditionalFormatting sqref="J4:P7">
    <cfRule type="cellIs" dxfId="3" priority="3" operator="equal">
      <formula>0</formula>
    </cfRule>
  </conditionalFormatting>
  <conditionalFormatting sqref="J9:P9">
    <cfRule type="cellIs" dxfId="2" priority="1" operator="equal">
      <formula>0</formula>
    </cfRule>
  </conditionalFormatting>
  <conditionalFormatting sqref="J8:P8">
    <cfRule type="cellIs" dxfId="1" priority="2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5" sqref="E15"/>
    </sheetView>
  </sheetViews>
  <sheetFormatPr defaultRowHeight="13.5"/>
  <sheetData>
    <row r="1" spans="1:6">
      <c r="A1" t="s">
        <v>660</v>
      </c>
    </row>
    <row r="3" spans="1:6">
      <c r="B3">
        <v>1</v>
      </c>
      <c r="C3">
        <v>10</v>
      </c>
      <c r="D3">
        <v>30</v>
      </c>
      <c r="E3">
        <v>50</v>
      </c>
      <c r="F3">
        <v>90</v>
      </c>
    </row>
    <row r="4" spans="1:6">
      <c r="A4" t="s">
        <v>661</v>
      </c>
      <c r="B4">
        <f>SQRT((B3 + 19) / 20)</f>
        <v>1</v>
      </c>
      <c r="C4">
        <f t="shared" ref="C4:F4" si="0">SQRT((C3 + 19) / 20)</f>
        <v>1.2041594578792296</v>
      </c>
      <c r="D4">
        <f t="shared" si="0"/>
        <v>1.5652475842498528</v>
      </c>
      <c r="E4">
        <f t="shared" si="0"/>
        <v>1.857417562100671</v>
      </c>
      <c r="F4">
        <f t="shared" si="0"/>
        <v>2.3345235059857505</v>
      </c>
    </row>
    <row r="5" spans="1:6" ht="15">
      <c r="A5" s="32" t="s">
        <v>662</v>
      </c>
      <c r="B5">
        <f>SQRT((B4 + 19) / 20)</f>
        <v>1</v>
      </c>
      <c r="C5">
        <f>SQRT((C3 + 19) / 20)</f>
        <v>1.2041594578792296</v>
      </c>
      <c r="D5">
        <f t="shared" ref="D5:F5" si="1">SQRT((D3 + 19) / 20)</f>
        <v>1.5652475842498528</v>
      </c>
      <c r="E5">
        <f t="shared" si="1"/>
        <v>1.857417562100671</v>
      </c>
      <c r="F5">
        <f t="shared" si="1"/>
        <v>2.3345235059857505</v>
      </c>
    </row>
    <row r="6" spans="1:6">
      <c r="A6" t="s">
        <v>663</v>
      </c>
      <c r="B6">
        <f>SQRT((B3 + 20) / 30)</f>
        <v>0.83666002653407556</v>
      </c>
      <c r="C6">
        <f t="shared" ref="C6:F6" si="2">SQRT((C3 + 20) / 30)</f>
        <v>1</v>
      </c>
      <c r="D6">
        <f t="shared" si="2"/>
        <v>1.2909944487358056</v>
      </c>
      <c r="E6">
        <f t="shared" si="2"/>
        <v>1.5275252316519468</v>
      </c>
      <c r="F6">
        <f t="shared" si="2"/>
        <v>1.9148542155126762</v>
      </c>
    </row>
    <row r="9" spans="1:6">
      <c r="A9" t="s">
        <v>664</v>
      </c>
    </row>
    <row r="10" spans="1:6">
      <c r="A10" t="s">
        <v>671</v>
      </c>
      <c r="B10" t="s">
        <v>672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RowHeight="13.5"/>
  <sheetData>
    <row r="1" spans="1:2">
      <c r="B1" t="s">
        <v>724</v>
      </c>
    </row>
    <row r="2" spans="1:2">
      <c r="A2" t="s">
        <v>723</v>
      </c>
      <c r="B2">
        <f>COUNTIF(标准!AB:AB,"*单伤*")</f>
        <v>13</v>
      </c>
    </row>
    <row r="3" spans="1:2">
      <c r="A3" t="s">
        <v>725</v>
      </c>
      <c r="B3">
        <f>COUNTIF(标准!AB:AB,"*群伤*")</f>
        <v>23</v>
      </c>
    </row>
    <row r="4" spans="1:2">
      <c r="A4" t="s">
        <v>726</v>
      </c>
      <c r="B4">
        <f>COUNTIF(标准!AB:AB,"*单治*")</f>
        <v>4</v>
      </c>
    </row>
    <row r="5" spans="1:2">
      <c r="A5" t="s">
        <v>734</v>
      </c>
      <c r="B5">
        <f>COUNTIF(标准!AB:AB,"*群治*")</f>
        <v>3</v>
      </c>
    </row>
    <row r="6" spans="1:2">
      <c r="A6" t="s">
        <v>727</v>
      </c>
      <c r="B6">
        <f>COUNTIF(标准!AB:AB,"*正状*")</f>
        <v>12</v>
      </c>
    </row>
    <row r="7" spans="1:2">
      <c r="A7" t="s">
        <v>728</v>
      </c>
      <c r="B7">
        <f>COUNTIF(标准!AB:AB,"*负状*")</f>
        <v>22</v>
      </c>
    </row>
    <row r="8" spans="1:2">
      <c r="A8" t="s">
        <v>730</v>
      </c>
      <c r="B8">
        <f>COUNTIF(标准!AB:AB,"*手牌*")</f>
        <v>7</v>
      </c>
    </row>
    <row r="9" spans="1:2">
      <c r="A9" t="s">
        <v>729</v>
      </c>
      <c r="B9">
        <f>COUNTIF(标准!AB:AB,"*过牌*")</f>
        <v>2</v>
      </c>
    </row>
    <row r="10" spans="1:2">
      <c r="A10" t="s">
        <v>769</v>
      </c>
      <c r="B10">
        <f>COUNTIF(标准!AB:AB,"*陷阱*")</f>
        <v>6</v>
      </c>
    </row>
    <row r="11" spans="1:2">
      <c r="A11" t="s">
        <v>731</v>
      </c>
      <c r="B11">
        <f>COUNTIF(标准!AB:AB,"*地形*")</f>
        <v>18</v>
      </c>
    </row>
    <row r="12" spans="1:2">
      <c r="A12" t="s">
        <v>732</v>
      </c>
      <c r="B12">
        <f>COUNTIF(标准!AB:AB,"*属性*")</f>
        <v>10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2016-03-27T07:20:23Z</dcterms:modified>
</cp:coreProperties>
</file>