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1" i="1" l="1"/>
  <c r="H141" i="1" s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<sst xmlns="http://schemas.openxmlformats.org/spreadsheetml/2006/main" count="1363" uniqueCount="926">
  <si>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</si>
  <si>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</si>
  <si>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</si>
  <si>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</si>
  <si>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</si>
  <si>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</si>
  <si>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</si>
  <si>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</si>
  <si>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</si>
  <si>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</si>
  <si>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</si>
  <si>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</si>
  <si>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</si>
  <si>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</si>
  <si>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</si>
  <si>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</si>
  <si>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</si>
  <si>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</si>
  <si>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</si>
  <si>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</si>
  <si>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</si>
  <si>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</si>
  <si>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</si>
  <si>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</si>
  <si>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</si>
  <si>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</si>
  <si>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</si>
  <si>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</si>
  <si>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</si>
  <si>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</si>
  <si>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</si>
  <si>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</si>
  <si>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</si>
  <si>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</si>
  <si>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</si>
  <si>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</si>
  <si>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</si>
  <si>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</si>
  <si>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</si>
  <si>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</si>
  <si>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</si>
  <si>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</si>
  <si>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</si>
  <si>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</si>
  <si>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</si>
  <si>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</si>
  <si>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</si>
  <si>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</si>
  <si>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</si>
  <si>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</si>
  <si>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</si>
  <si>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</si>
  <si>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</si>
  <si>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</si>
  <si>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</si>
  <si>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</si>
  <si>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</si>
  <si>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</si>
  <si>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</si>
  <si>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</si>
  <si>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</si>
  <si>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</si>
  <si>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</si>
  <si>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</si>
  <si>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</si>
  <si>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</si>
  <si>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</si>
  <si>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</si>
  <si>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</si>
  <si>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</si>
  <si>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</si>
  <si>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</si>
  <si>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</si>
  <si>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</si>
  <si>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</si>
  <si>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</si>
  <si>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</si>
  <si>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</si>
  <si>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</si>
  <si>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</si>
  <si>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</si>
  <si>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</si>
  <si>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</si>
  <si>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</si>
  <si>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</si>
  <si>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</si>
  <si>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</si>
  <si>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</si>
  <si>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</si>
  <si>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</si>
  <si>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</si>
  <si>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</si>
  <si>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</si>
  <si>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</si>
  <si>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</si>
  <si>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</si>
  <si>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</si>
  <si>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</si>
  <si>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</si>
  <si>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</si>
  <si>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</si>
  <si>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</si>
  <si>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</si>
  <si>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</si>
  <si>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</si>
  <si>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</si>
  <si>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</si>
  <si>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</si>
  <si>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</si>
  <si>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</si>
  <si>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</si>
  <si>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</si>
  <si>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</si>
  <si>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</si>
  <si>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</si>
  <si>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</si>
  <si>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</si>
  <si>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</si>
  <si>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</si>
  <si>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</si>
  <si>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</si>
  <si>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</si>
  <si>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</si>
  <si>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</si>
  <si>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</si>
  <si>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</si>
  <si>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</si>
  <si>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</si>
  <si>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</si>
  <si>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</si>
  <si>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</si>
  <si>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</si>
  <si>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</si>
  <si>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</si>
  <si>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</si>
  <si>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</si>
  <si>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</si>
  <si>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</si>
  <si>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</si>
  <si>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</si>
  <si>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</si>
  <si>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</si>
  <si>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</si>
  <si>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</si>
  <si>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</si>
  <si>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</si>
  <si>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</si>
  <si>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</si>
  <si>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</si>
  <si>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</si>
  <si>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</si>
  <si>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</si>
  <si>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</si>
  <si>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</si>
  <si>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</si>
  <si>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</si>
  <si>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</si>
  <si>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</si>
  <si>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</si>
  <si>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</si>
  <si>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</si>
  <si>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</si>
  <si>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</si>
  <si>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</si>
  <si>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</si>
  <si>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</si>
  <si>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</si>
  <si>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</si>
  <si>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</si>
  <si>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</si>
  <si>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</si>
  <si>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</si>
  <si>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</si>
  <si>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</si>
  <si>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</si>
  <si>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</si>
  <si>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</si>
  <si>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</si>
  <si>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</si>
  <si>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</si>
  <si>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</si>
  <si>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</si>
  <si>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</si>
  <si>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</si>
  <si>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</si>
  <si>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</si>
  <si>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</si>
  <si>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</si>
  <si>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</si>
  <si>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</si>
  <si>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</si>
  <si>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</si>
  <si>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</si>
  <si>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</si>
  <si>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</si>
  <si>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</si>
  <si>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</si>
  <si>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</si>
  <si>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</si>
  <si>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</si>
  <si>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</si>
  <si>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</si>
  <si>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</si>
  <si>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</si>
  <si>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</si>
  <si>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</si>
  <si>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</si>
  <si>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</si>
  <si>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</si>
  <si>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</si>
  <si>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</si>
  <si>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</si>
  <si>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</si>
  <si>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</si>
  <si>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</si>
  <si>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</si>
  <si>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</si>
  <si>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</si>
  <si>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</si>
  <si>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</si>
  <si>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</si>
  <si>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</si>
  <si>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</si>
  <si>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</si>
  <si>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</si>
  <si>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</si>
  <si>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</si>
  <si>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</si>
  <si>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</si>
  <si>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</si>
  <si>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</si>
  <si>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</si>
  <si>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</si>
  <si>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</si>
  <si>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</si>
  <si>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</si>
  <si>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</si>
  <si>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</si>
  <si>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</si>
  <si>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</si>
  <si>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</si>
  <si>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</si>
  <si>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</si>
  <si>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</si>
  <si>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</si>
  <si>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</si>
  <si>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</si>
  <si>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</si>
  <si>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</si>
  <si>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</si>
  <si>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</si>
  <si>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</si>
  <si>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</si>
  <si>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</si>
  <si>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</si>
  <si>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</si>
  <si>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</si>
  <si>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</si>
  <si>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</si>
  <si>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</si>
  <si>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</si>
  <si>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</si>
  <si>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</si>
  <si>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</si>
  <si>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</si>
  <si>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</si>
  <si>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</si>
  <si>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</si>
  <si>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</si>
  <si>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</si>
  <si>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</si>
  <si>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</si>
  <si>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</si>
  <si>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</si>
  <si>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</si>
  <si>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</si>
  <si>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</si>
  <si>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</si>
  <si>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</si>
  <si>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</si>
  <si>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</si>
  <si>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</si>
  <si>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</si>
  <si>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</si>
  <si>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</si>
  <si>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</si>
  <si>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</si>
  <si>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</si>
  <si>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</si>
  <si>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</si>
  <si>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</si>
  <si>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</si>
  <si>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</si>
  <si>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</si>
  <si>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</si>
  <si>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</si>
  <si>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</si>
  <si>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</si>
  <si>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</si>
  <si>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</si>
  <si>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</si>
  <si>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</si>
  <si>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</si>
  <si>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</si>
  <si>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</si>
  <si>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</si>
  <si>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</si>
  <si>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</si>
  <si>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</si>
  <si>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</si>
  <si>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</si>
  <si>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</si>
  <si>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</si>
  <si>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</si>
  <si>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</si>
  <si>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</si>
  <si>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</si>
  <si>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</si>
  <si>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</si>
  <si>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</si>
  <si>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</si>
  <si>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</si>
  <si>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</si>
  <si>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</si>
  <si>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</si>
  <si>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</si>
  <si>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</si>
  <si>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</si>
  <si>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</si>
  <si>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</si>
  <si>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</si>
  <si>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</si>
  <si>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</si>
  <si>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</si>
  <si>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</si>
  <si>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</si>
  <si>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</si>
  <si>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</si>
  <si>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</si>
  <si>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</si>
  <si>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</si>
  <si>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</si>
  <si>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</si>
  <si>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</si>
  <si>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</si>
  <si>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</si>
  <si>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</si>
  <si>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</si>
  <si>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</si>
  <si>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</si>
  <si>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</si>
  <si>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</si>
  <si>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</si>
  <si>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</si>
  <si>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</si>
  <si>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</si>
  <si>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</si>
  <si>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</si>
  <si>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</si>
  <si>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</si>
  <si>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</si>
  <si>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</si>
  <si>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</si>
  <si>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</si>
  <si>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</si>
  <si>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</si>
  <si>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</si>
  <si>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</si>
  <si>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</si>
  <si>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</si>
  <si>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</si>
  <si>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</si>
  <si>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</si>
  <si>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</si>
  <si>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</si>
  <si>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</si>
  <si>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</si>
  <si>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</si>
  <si>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</si>
  <si>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</si>
  <si>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</si>
  <si>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</si>
  <si>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</si>
  <si>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</si>
  <si>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</si>
  <si>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</si>
  <si>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</si>
  <si>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</si>
  <si>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</si>
  <si>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</si>
  <si>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</si>
  <si>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</si>
  <si>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</si>
  <si>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</si>
  <si>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</si>
  <si>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</si>
  <si>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</si>
  <si>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</si>
  <si>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</si>
  <si>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</si>
  <si>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</si>
  <si>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</si>
  <si>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</si>
  <si>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</si>
  <si>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</si>
  <si>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</si>
  <si>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</si>
  <si>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</si>
  <si>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</si>
  <si>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</si>
  <si>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</si>
  <si>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</si>
  <si>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</si>
  <si>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</si>
  <si>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</si>
  <si>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</si>
  <si>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</si>
  <si>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</si>
  <si>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</si>
  <si>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</si>
  <si>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</si>
  <si>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</si>
  <si>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</si>
  <si>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</si>
  <si>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</si>
  <si>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</si>
  <si>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</si>
  <si>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</si>
  <si>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</si>
  <si>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</si>
  <si>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</si>
  <si>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</si>
  <si>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</si>
  <si>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</si>
  <si>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</si>
  <si>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</si>
  <si>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</si>
  <si>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</si>
  <si>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</si>
  <si>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</si>
  <si>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</si>
  <si>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</si>
  <si>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</si>
  <si>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</si>
  <si>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</si>
  <si>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</si>
  <si>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</si>
  <si>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</si>
  <si>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</si>
  <si>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</si>
  <si>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</si>
  <si>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</si>
  <si>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</si>
  <si>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</si>
  <si>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</si>
  <si>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</si>
  <si>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</si>
  <si>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</si>
  <si>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</si>
  <si>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</si>
  <si>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</si>
  <si>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</si>
  <si>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</si>
  <si>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</si>
  <si>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</si>
  <si>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</si>
  <si>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</si>
  <si>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</si>
  <si>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</si>
  <si>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</si>
  <si>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</si>
  <si>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</si>
  <si>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</si>
  <si>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</si>
  <si>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</si>
  <si>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</si>
  <si>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</si>
  <si>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</si>
  <si>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</si>
  <si>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</si>
  <si>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</si>
  <si>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</si>
  <si>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</si>
  <si>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</si>
  <si>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</si>
  <si>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</si>
  <si>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</si>
  <si>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</si>
  <si>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</si>
  <si>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</si>
  <si>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</si>
  <si>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</si>
  <si>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</si>
  <si>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</si>
  <si>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</si>
  <si>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</si>
  <si>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</si>
  <si>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</si>
  <si>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</si>
  <si>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</si>
  <si>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</si>
  <si>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</si>
  <si>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</si>
  <si>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</si>
  <si>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</si>
  <si>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</si>
  <si>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</si>
  <si>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</si>
  <si>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</si>
  <si>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</si>
  <si>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</si>
  <si>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</si>
  <si>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</si>
  <si>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</si>
  <si>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</si>
  <si>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</si>
  <si>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</si>
  <si>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</si>
  <si>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</si>
  <si>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</si>
  <si>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</si>
  <si>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</si>
  <si>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</si>
  <si>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</si>
  <si>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</si>
  <si>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</si>
  <si>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</si>
  <si>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</si>
  <si>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</si>
  <si>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</si>
  <si>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</si>
  <si>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</si>
  <si>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</si>
  <si>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</si>
  <si>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</si>
  <si>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</si>
  <si>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</si>
  <si>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</si>
  <si>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</si>
  <si>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</si>
  <si>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</si>
  <si>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</si>
  <si>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</si>
  <si>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</si>
  <si>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</si>
  <si>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</si>
  <si>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</si>
  <si>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</si>
  <si>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</si>
  <si>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</si>
  <si>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</si>
  <si>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</si>
  <si>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</si>
  <si>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</si>
  <si>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</si>
  <si>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</si>
  <si>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</si>
  <si>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</si>
  <si>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</si>
  <si>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</si>
  <si>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</si>
  <si>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</si>
  <si>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</si>
  <si>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</si>
  <si>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</si>
  <si>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</si>
  <si>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</si>
  <si>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</si>
  <si>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</si>
  <si>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</si>
  <si>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</si>
  <si>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</si>
  <si>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</si>
  <si>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</si>
  <si>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</si>
  <si>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</si>
  <si>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</si>
  <si>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</si>
  <si>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</si>
  <si>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</si>
  <si>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</si>
  <si>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</si>
  <si>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</si>
  <si>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</si>
  <si>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</si>
  <si>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</si>
  <si>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</si>
  <si>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</si>
  <si>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</si>
  <si>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</si>
  <si>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</si>
  <si>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</si>
  <si>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</si>
  <si>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</si>
  <si>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</si>
  <si>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</si>
  <si>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</si>
  <si>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</si>
  <si>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</si>
  <si>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</si>
  <si>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</si>
  <si>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</si>
  <si>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</si>
  <si>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</si>
  <si>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</si>
  <si>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</si>
  <si>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</si>
  <si>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</si>
  <si>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</si>
  <si>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</si>
  <si>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</si>
  <si>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</si>
  <si>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</si>
  <si>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</si>
  <si>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</si>
  <si>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</si>
  <si>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</si>
  <si>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</si>
  <si>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</si>
  <si>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</si>
  <si>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</si>
  <si>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</si>
  <si>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</si>
  <si>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</si>
  <si>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</si>
  <si>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</si>
  <si>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</si>
  <si>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</si>
  <si>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</si>
  <si>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</si>
  <si>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</si>
  <si>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</si>
  <si>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</si>
  <si>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</si>
  <si>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</si>
  <si>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</si>
  <si>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</si>
  <si>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</si>
  <si>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</si>
  <si>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</si>
  <si>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</si>
  <si>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</si>
  <si>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</si>
  <si>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</si>
  <si>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</si>
  <si>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</si>
  <si>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</si>
  <si>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</si>
  <si>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</si>
  <si>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</si>
  <si>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</si>
  <si>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</si>
  <si>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</si>
  <si>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</si>
  <si>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</si>
  <si>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</si>
  <si>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</si>
  <si>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</si>
  <si>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</si>
  <si>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</si>
  <si>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</si>
  <si>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</si>
  <si>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</si>
  <si>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</si>
  <si>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</si>
  <si>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</si>
  <si>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</si>
  <si>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</si>
  <si>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</si>
  <si>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</si>
  <si>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</si>
  <si>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</si>
  <si>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</si>
  <si>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</si>
  <si>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</si>
  <si>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</si>
  <si>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</si>
  <si>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</si>
  <si>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</si>
  <si>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</si>
  <si>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</si>
  <si>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</si>
  <si>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</si>
  <si>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</si>
  <si>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</si>
  <si>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</si>
  <si>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</si>
  <si>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</si>
  <si>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</si>
  <si>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</si>
  <si>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</si>
  <si>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</si>
  <si>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</si>
  <si>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</si>
  <si>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</si>
  <si>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</si>
  <si>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</si>
  <si>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</si>
  <si>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</si>
  <si>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</si>
  <si>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</si>
  <si>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</si>
  <si>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</si>
  <si>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</si>
  <si>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</si>
  <si>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</si>
  <si>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</si>
  <si>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</si>
  <si>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</si>
  <si>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</si>
  <si>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</si>
  <si>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</si>
  <si>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</si>
  <si>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</si>
  <si>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</si>
  <si>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</si>
  <si>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</si>
  <si>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</si>
  <si>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</si>
  <si>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</si>
  <si>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</si>
  <si>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</si>
  <si>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</si>
  <si>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</si>
  <si>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</si>
  <si>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</si>
  <si>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</si>
  <si>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</si>
  <si>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</si>
  <si>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</si>
  <si>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</si>
  <si>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</si>
  <si>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</si>
  <si>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</si>
  <si>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</si>
  <si>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</si>
  <si>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</si>
  <si>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</si>
  <si>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</si>
  <si>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</si>
  <si>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</si>
  <si>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</si>
  <si>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</si>
  <si>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</si>
  <si>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</si>
  <si>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t.Atk.Source-=s.Atk;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</si>
  <si>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</si>
  <si>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</si>
  <si>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</si>
  <si>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</si>
  <si>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</si>
  <si>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</si>
  <si>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</si>
  <si>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</si>
  <si>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</si>
  <si>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</si>
  <si>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</si>
  <si>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</si>
  <si>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</si>
  <si>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</si>
  <si>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</si>
  <si>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</si>
  <si>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</si>
  <si>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if(MathTool.GetRandom(100)&lt;s.Rate) p.GetNextNCard(null,3);else p.GetNextNCard(null,4);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</si>
  <si>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</si>
  <si>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</si>
  <si>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</si>
  <si>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</si>
  <si>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</si>
  <si>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</si>
  <si>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</si>
  <si>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</si>
  <si>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</si>
  <si>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</si>
  <si>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</si>
  <si>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</si>
  <si>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</si>
  <si>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</si>
  <si>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</si>
  <si>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</si>
  <si>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</si>
  <si>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</si>
  <si>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</si>
  <si>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</si>
  <si>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</si>
  <si>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</si>
  <si>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</si>
  <si>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</si>
  <si>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</si>
  <si>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</si>
  <si>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</si>
  <si>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</si>
  <si>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</si>
  <si>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</si>
  <si>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if(t.Owner.Combo) t.Atk.Source+=s.Atk*2;else t.Atk.Source+=s.Atk;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</si>
  <si>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</si>
  <si>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</si>
  <si>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</si>
  <si>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</si>
  <si>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</si>
  <si>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</si>
  <si>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</si>
  <si>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</si>
  <si>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</si>
  <si>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</si>
  <si>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</si>
  <si>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</si>
  <si>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</si>
  <si>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</si>
  <si>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t.OnMagicDamage(null, s.Damage,s.Attr);t.Atk.Source+=s.Atk;</t>
    <phoneticPr fontId="18" type="noConversion"/>
  </si>
  <si>
    <t>UAS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</si>
  <si>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</si>
  <si>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</si>
  <si>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</si>
  <si>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</si>
  <si>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</si>
  <si>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</si>
  <si>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</si>
  <si>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</si>
  <si>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</si>
  <si>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</si>
  <si>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</si>
  <si>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</si>
  <si>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</si>
  <si>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</si>
  <si>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</si>
  <si>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</si>
  <si>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</si>
  <si>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</si>
  <si>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</si>
  <si>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</si>
  <si>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</si>
  <si>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p.Tower.AddPArmor(s.Cure);</t>
    <phoneticPr fontId="18" type="noConversion"/>
  </si>
  <si>
    <t>使我方王塔获得{1}点物甲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</si>
  <si>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</si>
  <si>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</si>
  <si>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foreach(IMonster im in m.GetRangeMonster(p.IsLeft,s.Target,s.Shape,s.Range,mouse))im.AddPArmor(s.Cure);</t>
    <phoneticPr fontId="18" type="noConversion"/>
  </si>
  <si>
    <t>NFR</t>
    <phoneticPr fontId="18" type="noConversion"/>
  </si>
  <si>
    <t>使范围内我方单位获得{1}点物甲</t>
    <phoneticPr fontId="18" type="noConversion"/>
  </si>
  <si>
    <t>群体，状态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</si>
  <si>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</si>
  <si>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</si>
  <si>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</si>
  <si>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</si>
  <si>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</si>
  <si>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</si>
  <si>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</si>
  <si>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</si>
  <si>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p.Tower.AddPArmor(s.Cure);p.GetNextNCard(null,1);</t>
    <phoneticPr fontId="18" type="noConversion"/>
  </si>
  <si>
    <t>t.OnMagicDamage(null, p.Tower.GetPArmor()*s.Rate/100,s.Attr);</t>
    <phoneticPr fontId="18" type="noConversion"/>
  </si>
  <si>
    <t>p.Tower.AddPArmor(s.Cure);t.OnMagicDamage(null, s.Damage,s.Attr);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</si>
  <si>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</si>
  <si>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</si>
  <si>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</si>
  <si>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</si>
  <si>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</si>
  <si>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</si>
  <si>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t.OnMagicDamage(null, s.Damage,s.Attr);t.AddBuff(56000007,lv,s.Time);</t>
    <phoneticPr fontId="18" type="noConversion"/>
  </si>
  <si>
    <t>foreach(IMonster im in m.GetRangeMonster(p.IsLeft,s.Target,s.Shape,s.Range,mouse)){im.OnMagicDamage(null, s.Damage,s.Attr);im.AddBuff(56000012,lv,s.Time);}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</si>
  <si>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</si>
  <si>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</si>
  <si>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</si>
  <si>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</si>
  <si>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</si>
  <si>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</si>
  <si>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</si>
  <si>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群体，直伤</t>
    <phoneticPr fontId="18" type="noConversion"/>
  </si>
  <si>
    <t>状态</t>
    <phoneticPr fontId="18" type="noConversion"/>
  </si>
  <si>
    <t>NEW</t>
    <phoneticPr fontId="18" type="noConversion"/>
  </si>
  <si>
    <t>foreach(IMonster im in m.GetRangeMonster(p.IsLeft,s.Target,s.Shape,s.Range,mouse)){im.OnMagicDamage(null, s.Damage,s.Attr);}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</si>
  <si>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</si>
  <si>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</si>
  <si>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t.Atk.Source+=s.Atk;if(t.Hp&gt;s.Damage)t.Def.Source-=3;</t>
    <phoneticPr fontId="18" type="noConversion"/>
  </si>
  <si>
    <t>t.Atk.Source+=s.Atk;if(t.HpRate&lt;50)t.Def.Source+=4;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</si>
  <si>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</si>
  <si>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</si>
  <si>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</si>
  <si>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</si>
  <si>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</si>
  <si>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</si>
  <si>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</si>
  <si>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</si>
  <si>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</si>
  <si>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</si>
  <si>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</si>
  <si>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</si>
  <si>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</si>
  <si>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</si>
  <si>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群体，直伤</t>
    <phoneticPr fontId="18" type="noConversion"/>
  </si>
  <si>
    <t>直伤</t>
    <phoneticPr fontId="18" type="noConversion"/>
  </si>
  <si>
    <t>NEL</t>
    <phoneticPr fontId="18" type="noConversion"/>
  </si>
  <si>
    <t>r.Tower.OnMagicDamage(null,s.Damage,s.Attr);</t>
    <phoneticPr fontId="18" type="noConversion"/>
  </si>
  <si>
    <t>foreach(IMonster im in m.GetRangeMonster(p.IsLeft,s.Target,s.Shape,s.Range,mouse).SortRandom().Top(1)){im.SuddenDeath();im.Owner.Tower.OnMagicDamage(null,s.Damage,s.Attr);}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</si>
  <si>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</si>
  <si>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</si>
  <si>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</si>
  <si>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p.GetNextNCard(null,1);if(MathTool.GetRandom(100)&lt;s.Rate) p.GetNextNCard(null,1);</t>
    <phoneticPr fontId="18" type="noConversion"/>
  </si>
  <si>
    <t>int count=2;if(MathTool.GetRandom(100)&lt;s.Rate)count=3;foreach(IMonster im in m.GetRangeMonster(p.IsLeft,s.Target,s.Shape,s.Range,mouse).SortRandom().Top(count)){im.OnMagicDamage(null,s.Damage,s.Attr);}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</si>
  <si>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</si>
  <si>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</si>
  <si>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</si>
  <si>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</si>
  <si>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</si>
  <si>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r.RemoveRandomTrap();if(MathTool.GetRandom(100)&lt;s.Rate)r.RemoveRandomTrap();p.GetNextNCard(null,1);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</si>
  <si>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</si>
  <si>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</si>
  <si>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</si>
  <si>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</si>
  <si>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</si>
  <si>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</si>
  <si>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</si>
  <si>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</si>
  <si>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</si>
  <si>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</si>
  <si>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p.AddTrap(54000005,s.Id,lv,s.Rate,0,0);</t>
    <phoneticPr fontId="18" type="noConversion"/>
  </si>
  <si>
    <t>p.AddTrap(54000006,s.Id,lv,s.Rate,s.Damage,0);</t>
    <phoneticPr fontId="18" type="noConversion"/>
  </si>
  <si>
    <t>p.AddTrap(54000004,s.Id,lv,s.Rate,0,0);</t>
    <phoneticPr fontId="18" type="noConversion"/>
  </si>
  <si>
    <t>p.AddTrap(54000002,s.Id,lv,s.Rate,0,0);</t>
    <phoneticPr fontId="18" type="noConversion"/>
  </si>
  <si>
    <t>p.AddTrap(54000003,s.Id,lv,s.Rate,0,0);</t>
    <phoneticPr fontId="18" type="noConversion"/>
  </si>
  <si>
    <t>p.AddTrap(54000001,s.Id,lv,s.Rate,0,0);</t>
    <phoneticPr fontId="18" type="noConversion"/>
  </si>
  <si>
    <t>p.AddTrap(54000007,s.Id,lv,s.Rate,0,s.Help);</t>
    <phoneticPr fontId="18" type="noConversion"/>
  </si>
  <si>
    <t>p.AddTrap(54000008,s.Id,lv,s.Rate,0,0);</t>
    <phoneticPr fontId="18" type="noConversion"/>
  </si>
  <si>
    <t>p.DiscoverCardType(null,3,lv);</t>
    <phoneticPr fontId="18" type="noConversion"/>
  </si>
  <si>
    <t>发现一张法术</t>
    <phoneticPr fontId="18" type="noConversion"/>
  </si>
  <si>
    <t>雕文石板</t>
    <phoneticPr fontId="18" type="noConversion"/>
  </si>
  <si>
    <t>Glyphic Tablet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</si>
</sst>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1" totalsRowShown="0" headerRowDxfId="127" dataDxfId="126" tableBorderDxfId="125">
  <autoFilter ref="A3:AB141"/>
  <sortState ref="A4:AB113">
    <sortCondition ref="A3:A113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8" name="Atk" dataDxfId="110"/>
    <tableColumn id="12" name="Modify" dataDxfId="109"/>
    <tableColumn id="27" name="Sum" dataDxfId="108">
      <calculatedColumnFormula>T4-100+P4</calculatedColumnFormula>
    </tableColumn>
    <tableColumn id="6" name="Range" dataDxfId="107"/>
    <tableColumn id="15" name="Target" dataDxfId="106"/>
    <tableColumn id="25" name="Mark" dataDxfId="105"/>
    <tableColumn id="22" name="Effect" dataDxfId="104"/>
    <tableColumn id="24" name="GetDescript" dataDxfId="103"/>
    <tableColumn id="17" name="UnitEffect" dataDxfId="102"/>
    <tableColumn id="28" name="AreaEffect" dataDxfId="101"/>
    <tableColumn id="26" name="JobId" dataDxfId="100"/>
    <tableColumn id="19" name="Icon" dataDxfId="99"/>
    <tableColumn id="14" name="IsSpecial" dataDxfId="98"/>
    <tableColumn id="23" name="IsNew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2" totalsRowShown="0" headerRowDxfId="72" dataDxfId="71" tableBorderDxfId="70">
  <autoFilter ref="A3:AB12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8" name="Atk" dataDxfId="55"/>
    <tableColumn id="12" name="Modify" dataDxfId="54"/>
    <tableColumn id="27" name="Sum" dataDxfId="53">
      <calculatedColumnFormula>T4-100+P4</calculatedColumnFormula>
    </tableColumn>
    <tableColumn id="6" name="Range" dataDxfId="52"/>
    <tableColumn id="15" name="Target" dataDxfId="51"/>
    <tableColumn id="25" name="Mark" dataDxfId="50"/>
    <tableColumn id="22" name="Effect" dataDxfId="49"/>
    <tableColumn id="24" name="GetDescript" dataDxfId="48"/>
    <tableColumn id="17" name="UnitEffect" dataDxfId="47"/>
    <tableColumn id="28" name="AreaEffect" dataDxfId="46"/>
    <tableColumn id="26" name="JobId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1"/>
  <sheetViews>
    <sheetView tabSelected="1" workbookViewId="0">
      <pane xSplit="2" ySplit="3" topLeftCell="C136" activePane="bottomRight" state="frozen"/>
      <selection pane="topRight" activeCell="C1" sqref="C1"/>
      <selection pane="bottomLeft" activeCell="A4" sqref="A4"/>
      <selection pane="bottomRight" activeCell="W141" sqref="W141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741</v>
      </c>
      <c r="P2" s="18" t="s">
        <v>332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740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360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464</v>
      </c>
      <c r="T3" s="2" t="s">
        <v>381</v>
      </c>
      <c r="U3" s="6" t="s">
        <v>463</v>
      </c>
      <c r="V3" s="6" t="s">
        <v>591</v>
      </c>
      <c r="W3" s="6" t="s">
        <v>470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48" x14ac:dyDescent="0.15">
      <c r="A4">
        <v>53000001</v>
      </c>
      <c r="B4" s="8" t="s">
        <v>0</v>
      </c>
      <c r="C4" s="1" t="s">
        <v>211</v>
      </c>
      <c r="D4" s="25" t="s">
        <v>653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896</v>
      </c>
      <c r="V4" s="7" t="s">
        <v>898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212</v>
      </c>
      <c r="D5" s="25" t="s">
        <v>654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396</v>
      </c>
      <c r="V5" s="7" t="s">
        <v>532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213</v>
      </c>
      <c r="D6" s="25" t="s">
        <v>660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726</v>
      </c>
      <c r="V6" s="7" t="s">
        <v>378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36" x14ac:dyDescent="0.15">
      <c r="A7">
        <v>53000004</v>
      </c>
      <c r="B7" s="8" t="s">
        <v>8</v>
      </c>
      <c r="C7" s="1" t="s">
        <v>214</v>
      </c>
      <c r="D7" s="25" t="s">
        <v>661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857</v>
      </c>
      <c r="V7" s="7" t="s">
        <v>859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196</v>
      </c>
      <c r="C8" s="1" t="s">
        <v>215</v>
      </c>
      <c r="D8" s="25" t="s">
        <v>655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472</v>
      </c>
      <c r="T8">
        <v>100</v>
      </c>
      <c r="U8" s="11" t="s">
        <v>473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171</v>
      </c>
      <c r="C9" s="1" t="s">
        <v>294</v>
      </c>
      <c r="D9" s="25" t="s">
        <v>656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491</v>
      </c>
      <c r="V9" s="7" t="s">
        <v>475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173</v>
      </c>
      <c r="C10" s="1" t="s">
        <v>295</v>
      </c>
      <c r="D10" s="25" t="s">
        <v>656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481</v>
      </c>
      <c r="V10" s="7" t="s">
        <v>474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174</v>
      </c>
      <c r="C11" s="1" t="s">
        <v>296</v>
      </c>
      <c r="D11" s="25" t="s">
        <v>656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482</v>
      </c>
      <c r="V11" s="7" t="s">
        <v>476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175</v>
      </c>
      <c r="C12" s="1" t="s">
        <v>297</v>
      </c>
      <c r="D12" s="25" t="s">
        <v>656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483</v>
      </c>
      <c r="V12" s="7" t="s">
        <v>477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216</v>
      </c>
      <c r="D13" s="25" t="s">
        <v>656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484</v>
      </c>
      <c r="V13" s="7" t="s">
        <v>478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176</v>
      </c>
      <c r="C14" s="1" t="s">
        <v>210</v>
      </c>
      <c r="D14" s="25" t="s">
        <v>656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485</v>
      </c>
      <c r="V14" s="7" t="s">
        <v>479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217</v>
      </c>
      <c r="D15" s="25" t="s">
        <v>656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486</v>
      </c>
      <c r="V15" s="7" t="s">
        <v>480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48" x14ac:dyDescent="0.15">
      <c r="A16">
        <v>53000013</v>
      </c>
      <c r="B16" s="22" t="s">
        <v>371</v>
      </c>
      <c r="C16" s="15" t="s">
        <v>372</v>
      </c>
      <c r="D16" s="25" t="s">
        <v>651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568</v>
      </c>
      <c r="V16" s="7" t="s">
        <v>503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467</v>
      </c>
      <c r="C17" s="1" t="s">
        <v>468</v>
      </c>
      <c r="D17" s="25" t="s">
        <v>664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469</v>
      </c>
      <c r="T17">
        <v>100</v>
      </c>
      <c r="U17" s="11" t="s">
        <v>515</v>
      </c>
      <c r="V17" s="7" t="s">
        <v>492</v>
      </c>
      <c r="W17" s="1" t="s">
        <v>471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218</v>
      </c>
      <c r="D18" s="25" t="s">
        <v>657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757</v>
      </c>
      <c r="V18" s="7" t="s">
        <v>759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219</v>
      </c>
      <c r="D19" s="25" t="s">
        <v>651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502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x14ac:dyDescent="0.15">
      <c r="A20">
        <v>53000017</v>
      </c>
      <c r="B20" s="8" t="s">
        <v>18</v>
      </c>
      <c r="C20" s="1" t="s">
        <v>220</v>
      </c>
      <c r="D20" s="25" t="s">
        <v>651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758</v>
      </c>
      <c r="V20" s="7" t="s">
        <v>760</v>
      </c>
      <c r="W20" s="1" t="s">
        <v>649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221</v>
      </c>
      <c r="D21" s="25" t="s">
        <v>661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693</v>
      </c>
      <c r="V21" s="7" t="s">
        <v>595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222</v>
      </c>
      <c r="D22" s="25" t="s">
        <v>664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625</v>
      </c>
      <c r="T22">
        <v>100</v>
      </c>
      <c r="U22" s="11" t="s">
        <v>641</v>
      </c>
      <c r="V22" s="7" t="s">
        <v>519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223</v>
      </c>
      <c r="D23" s="25" t="s">
        <v>664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626</v>
      </c>
      <c r="T23">
        <v>100</v>
      </c>
      <c r="U23" s="11" t="s">
        <v>518</v>
      </c>
      <c r="V23" s="7" t="s">
        <v>516</v>
      </c>
      <c r="W23" s="1" t="s">
        <v>517</v>
      </c>
      <c r="X23" s="1" t="s">
        <v>517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x14ac:dyDescent="0.15">
      <c r="A24">
        <v>53000021</v>
      </c>
      <c r="B24" s="8" t="s">
        <v>25</v>
      </c>
      <c r="C24" s="1" t="s">
        <v>224</v>
      </c>
      <c r="D24" s="25" t="s">
        <v>664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627</v>
      </c>
      <c r="T24">
        <v>100</v>
      </c>
      <c r="U24" s="11" t="s">
        <v>520</v>
      </c>
      <c r="V24" s="7" t="s">
        <v>521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225</v>
      </c>
      <c r="D25" s="25" t="s">
        <v>547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814</v>
      </c>
      <c r="V25" s="7" t="s">
        <v>815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226</v>
      </c>
      <c r="D26" s="25" t="s">
        <v>494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392</v>
      </c>
      <c r="V26" s="21" t="s">
        <v>390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227</v>
      </c>
      <c r="D27" s="25" t="s">
        <v>493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722</v>
      </c>
      <c r="V27" s="7" t="s">
        <v>391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228</v>
      </c>
      <c r="D28" s="25" t="s">
        <v>661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694</v>
      </c>
      <c r="V28" s="7" t="s">
        <v>506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229</v>
      </c>
      <c r="D29" s="25" t="s">
        <v>657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644</v>
      </c>
      <c r="V29" s="7" t="s">
        <v>504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x14ac:dyDescent="0.15">
      <c r="A30">
        <v>53000027</v>
      </c>
      <c r="B30" s="8" t="s">
        <v>37</v>
      </c>
      <c r="C30" s="1" t="s">
        <v>230</v>
      </c>
      <c r="D30" s="25" t="s">
        <v>666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508</v>
      </c>
      <c r="V30" s="7" t="s">
        <v>510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x14ac:dyDescent="0.15">
      <c r="A31">
        <v>53000028</v>
      </c>
      <c r="B31" s="8" t="s">
        <v>40</v>
      </c>
      <c r="C31" s="1" t="s">
        <v>231</v>
      </c>
      <c r="D31" s="25" t="s">
        <v>650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509</v>
      </c>
      <c r="V31" s="7" t="s">
        <v>511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232</v>
      </c>
      <c r="D32" s="25" t="s">
        <v>662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692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442</v>
      </c>
      <c r="C33" s="1" t="s">
        <v>443</v>
      </c>
      <c r="D33" s="25" t="s">
        <v>495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914</v>
      </c>
      <c r="V33" s="1" t="s">
        <v>906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 x14ac:dyDescent="0.15">
      <c r="A34">
        <v>53000031</v>
      </c>
      <c r="B34" s="8" t="s">
        <v>444</v>
      </c>
      <c r="C34" s="1" t="s">
        <v>445</v>
      </c>
      <c r="D34" s="25" t="s">
        <v>495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915</v>
      </c>
      <c r="V34" s="1" t="s">
        <v>908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177</v>
      </c>
      <c r="C35" s="1" t="s">
        <v>298</v>
      </c>
      <c r="D35" s="25" t="s">
        <v>664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695</v>
      </c>
      <c r="V35" s="7" t="s">
        <v>416</v>
      </c>
      <c r="W35" s="1" t="s">
        <v>448</v>
      </c>
      <c r="X35" s="1" t="s">
        <v>448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311</v>
      </c>
      <c r="C36" s="1" t="s">
        <v>299</v>
      </c>
      <c r="D36" s="25" t="s">
        <v>657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501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48" x14ac:dyDescent="0.15">
      <c r="A37">
        <v>53000034</v>
      </c>
      <c r="B37" s="8" t="s">
        <v>169</v>
      </c>
      <c r="C37" s="1" t="s">
        <v>293</v>
      </c>
      <c r="D37" s="25" t="s">
        <v>514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685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233</v>
      </c>
      <c r="D38" s="25" t="s">
        <v>664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616</v>
      </c>
      <c r="T38">
        <v>100</v>
      </c>
      <c r="U38" s="11" t="s">
        <v>835</v>
      </c>
      <c r="V38" s="7" t="s">
        <v>617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36" x14ac:dyDescent="0.15">
      <c r="A39">
        <v>53000036</v>
      </c>
      <c r="B39" s="8" t="s">
        <v>50</v>
      </c>
      <c r="C39" s="1" t="s">
        <v>234</v>
      </c>
      <c r="D39" s="25" t="s">
        <v>614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615</v>
      </c>
      <c r="T39">
        <v>100</v>
      </c>
      <c r="U39" s="11" t="s">
        <v>612</v>
      </c>
      <c r="V39" s="1" t="s">
        <v>613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x14ac:dyDescent="0.15">
      <c r="A40">
        <v>53000037</v>
      </c>
      <c r="B40" s="8" t="s">
        <v>52</v>
      </c>
      <c r="C40" s="1" t="s">
        <v>235</v>
      </c>
      <c r="D40" s="25" t="s">
        <v>658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505</v>
      </c>
      <c r="V40" s="7" t="s">
        <v>507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236</v>
      </c>
      <c r="D41" s="25" t="s">
        <v>839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837</v>
      </c>
      <c r="T41">
        <v>100</v>
      </c>
      <c r="U41" s="11" t="s">
        <v>836</v>
      </c>
      <c r="V41" s="7" t="s">
        <v>838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440</v>
      </c>
      <c r="C42" s="1" t="s">
        <v>441</v>
      </c>
      <c r="D42" s="25" t="s">
        <v>497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916</v>
      </c>
      <c r="V42" s="1" t="s">
        <v>907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437</v>
      </c>
      <c r="C43" s="1" t="s">
        <v>237</v>
      </c>
      <c r="D43" s="25" t="s">
        <v>497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917</v>
      </c>
      <c r="V43" s="1" t="s">
        <v>909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24" x14ac:dyDescent="0.15">
      <c r="A44">
        <v>53000041</v>
      </c>
      <c r="B44" s="8" t="s">
        <v>56</v>
      </c>
      <c r="C44" s="1" t="s">
        <v>238</v>
      </c>
      <c r="D44" s="25" t="s">
        <v>560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686</v>
      </c>
      <c r="V44" s="7" t="s">
        <v>561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84" x14ac:dyDescent="0.15">
      <c r="A45">
        <v>53000042</v>
      </c>
      <c r="B45" s="8" t="s">
        <v>58</v>
      </c>
      <c r="C45" s="1" t="s">
        <v>239</v>
      </c>
      <c r="D45" s="25" t="s">
        <v>664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696</v>
      </c>
      <c r="V45" s="7" t="s">
        <v>592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240</v>
      </c>
      <c r="D46" s="25" t="s">
        <v>534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397</v>
      </c>
      <c r="V46" s="1" t="s">
        <v>533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438</v>
      </c>
      <c r="C47" s="1" t="s">
        <v>241</v>
      </c>
      <c r="D47" s="25" t="s">
        <v>496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918</v>
      </c>
      <c r="V47" s="1" t="s">
        <v>910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60" x14ac:dyDescent="0.15">
      <c r="A48">
        <v>53000045</v>
      </c>
      <c r="B48" s="8" t="s">
        <v>61</v>
      </c>
      <c r="C48" s="1" t="s">
        <v>242</v>
      </c>
      <c r="D48" s="25" t="s">
        <v>512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628</v>
      </c>
      <c r="T48">
        <v>100</v>
      </c>
      <c r="U48" s="11" t="s">
        <v>687</v>
      </c>
      <c r="V48" s="1" t="s">
        <v>841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 x14ac:dyDescent="0.15">
      <c r="A49">
        <v>53000046</v>
      </c>
      <c r="B49" s="8" t="s">
        <v>62</v>
      </c>
      <c r="C49" s="1" t="s">
        <v>243</v>
      </c>
      <c r="D49" s="25" t="s">
        <v>664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697</v>
      </c>
      <c r="V49" s="7" t="s">
        <v>586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244</v>
      </c>
      <c r="D50" s="25" t="s">
        <v>664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698</v>
      </c>
      <c r="V50" s="7" t="s">
        <v>618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245</v>
      </c>
      <c r="D51" s="25" t="s">
        <v>662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632</v>
      </c>
      <c r="T51">
        <v>100</v>
      </c>
      <c r="U51" s="11" t="s">
        <v>692</v>
      </c>
      <c r="V51" s="1" t="s">
        <v>600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246</v>
      </c>
      <c r="D52" s="25" t="s">
        <v>664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699</v>
      </c>
      <c r="V52" s="7" t="s">
        <v>597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247</v>
      </c>
      <c r="D53" s="25" t="s">
        <v>664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394</v>
      </c>
      <c r="T53">
        <v>95</v>
      </c>
      <c r="U53" s="11" t="s">
        <v>700</v>
      </c>
      <c r="V53" s="7" t="s">
        <v>585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248</v>
      </c>
      <c r="D54" s="25" t="s">
        <v>665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701</v>
      </c>
      <c r="V54" s="1" t="s">
        <v>598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608</v>
      </c>
      <c r="C55" s="1" t="s">
        <v>609</v>
      </c>
      <c r="D55" s="25" t="s">
        <v>664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840</v>
      </c>
      <c r="T55">
        <v>95</v>
      </c>
      <c r="U55" s="11" t="s">
        <v>849</v>
      </c>
      <c r="V55" s="7" t="s">
        <v>842</v>
      </c>
      <c r="W55" s="1" t="s">
        <v>611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249</v>
      </c>
      <c r="D56" s="25" t="s">
        <v>664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601</v>
      </c>
      <c r="T56">
        <v>100</v>
      </c>
      <c r="U56" s="11" t="s">
        <v>698</v>
      </c>
      <c r="V56" s="7" t="s">
        <v>602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36" x14ac:dyDescent="0.15">
      <c r="A57">
        <v>53000054</v>
      </c>
      <c r="B57" s="8" t="s">
        <v>75</v>
      </c>
      <c r="C57" s="1" t="s">
        <v>197</v>
      </c>
      <c r="D57" s="25" t="s">
        <v>662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702</v>
      </c>
      <c r="V57" s="7" t="s">
        <v>599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250</v>
      </c>
      <c r="D58" s="25" t="s">
        <v>622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680</v>
      </c>
      <c r="V58" s="1" t="s">
        <v>535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251</v>
      </c>
      <c r="D59" s="25" t="s">
        <v>531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398</v>
      </c>
      <c r="V59" s="1" t="s">
        <v>546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301</v>
      </c>
      <c r="D60" s="25" t="s">
        <v>528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401</v>
      </c>
      <c r="T60">
        <v>100</v>
      </c>
      <c r="U60" s="11" t="s">
        <v>529</v>
      </c>
      <c r="V60" s="1" t="s">
        <v>530</v>
      </c>
      <c r="W60" s="1" t="s">
        <v>527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24" x14ac:dyDescent="0.15">
      <c r="A61">
        <v>53000058</v>
      </c>
      <c r="B61" s="8" t="s">
        <v>607</v>
      </c>
      <c r="C61" s="1" t="s">
        <v>610</v>
      </c>
      <c r="D61" s="25" t="s">
        <v>413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831</v>
      </c>
      <c r="T61">
        <v>100</v>
      </c>
      <c r="U61" s="11" t="s">
        <v>848</v>
      </c>
      <c r="V61" s="7" t="s">
        <v>851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x14ac:dyDescent="0.15">
      <c r="A62">
        <v>53000059</v>
      </c>
      <c r="B62" s="8" t="s">
        <v>82</v>
      </c>
      <c r="C62" s="1" t="s">
        <v>252</v>
      </c>
      <c r="D62" s="25" t="s">
        <v>651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753</v>
      </c>
      <c r="V62" s="7" t="s">
        <v>750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48" x14ac:dyDescent="0.15">
      <c r="A63">
        <v>53000060</v>
      </c>
      <c r="B63" s="8" t="s">
        <v>84</v>
      </c>
      <c r="C63" s="1" t="s">
        <v>253</v>
      </c>
      <c r="D63" s="25" t="s">
        <v>651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688</v>
      </c>
      <c r="V63" s="1" t="s">
        <v>393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254</v>
      </c>
      <c r="D64" s="25" t="s">
        <v>657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574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255</v>
      </c>
      <c r="D65" s="25" t="s">
        <v>651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498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256</v>
      </c>
      <c r="D66" s="25" t="s">
        <v>536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395</v>
      </c>
      <c r="V66" s="7" t="s">
        <v>537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257</v>
      </c>
      <c r="D67" s="25" t="s">
        <v>534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539</v>
      </c>
      <c r="V67" s="1" t="s">
        <v>538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198</v>
      </c>
      <c r="C68" s="1" t="s">
        <v>199</v>
      </c>
      <c r="D68" s="25" t="s">
        <v>664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703</v>
      </c>
      <c r="V68" s="1" t="s">
        <v>403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258</v>
      </c>
      <c r="D69" s="25" t="s">
        <v>499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919</v>
      </c>
      <c r="V69" s="1" t="s">
        <v>911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200</v>
      </c>
      <c r="C70" s="1" t="s">
        <v>259</v>
      </c>
      <c r="D70" s="25" t="s">
        <v>661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704</v>
      </c>
      <c r="V70" s="7" t="s">
        <v>633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260</v>
      </c>
      <c r="D71" s="25" t="s">
        <v>665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548</v>
      </c>
      <c r="V71" s="7" t="s">
        <v>549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 x14ac:dyDescent="0.15">
      <c r="A72">
        <v>53000069</v>
      </c>
      <c r="B72" s="8" t="s">
        <v>98</v>
      </c>
      <c r="C72" s="1" t="s">
        <v>202</v>
      </c>
      <c r="D72" s="25" t="s">
        <v>651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751</v>
      </c>
      <c r="V72" s="7" t="s">
        <v>749</v>
      </c>
      <c r="W72" s="1" t="s">
        <v>723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204</v>
      </c>
      <c r="D73" s="25" t="s">
        <v>651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830</v>
      </c>
      <c r="V73" s="7" t="s">
        <v>550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201</v>
      </c>
      <c r="D74" s="25" t="s">
        <v>667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567</v>
      </c>
      <c r="V74" s="7" t="s">
        <v>566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261</v>
      </c>
      <c r="D75" s="25" t="s">
        <v>651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569</v>
      </c>
      <c r="V75" s="1" t="s">
        <v>565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262</v>
      </c>
      <c r="D76" s="25" t="s">
        <v>668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451</v>
      </c>
      <c r="V76" s="7" t="s">
        <v>500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36" x14ac:dyDescent="0.15">
      <c r="A77">
        <v>53000074</v>
      </c>
      <c r="B77" s="8" t="s">
        <v>108</v>
      </c>
      <c r="C77" s="7" t="s">
        <v>300</v>
      </c>
      <c r="D77" s="25" t="s">
        <v>669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581</v>
      </c>
      <c r="V77" s="7" t="s">
        <v>582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08" x14ac:dyDescent="0.15">
      <c r="A78">
        <v>53000075</v>
      </c>
      <c r="B78" s="8" t="s">
        <v>110</v>
      </c>
      <c r="C78" s="1" t="s">
        <v>263</v>
      </c>
      <c r="D78" s="25" t="s">
        <v>651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450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264</v>
      </c>
      <c r="D79" s="25" t="s">
        <v>670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465</v>
      </c>
      <c r="V79" s="7" t="s">
        <v>553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265</v>
      </c>
      <c r="D80" s="25" t="s">
        <v>651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513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48" x14ac:dyDescent="0.15">
      <c r="A81">
        <v>53000078</v>
      </c>
      <c r="B81" s="8" t="s">
        <v>115</v>
      </c>
      <c r="C81" s="1" t="s">
        <v>266</v>
      </c>
      <c r="D81" s="25" t="s">
        <v>671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466</v>
      </c>
      <c r="T81">
        <v>100</v>
      </c>
      <c r="U81" s="39" t="s">
        <v>681</v>
      </c>
      <c r="V81" s="7" t="s">
        <v>764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x14ac:dyDescent="0.15">
      <c r="A82">
        <v>53000079</v>
      </c>
      <c r="B82" s="8" t="s">
        <v>116</v>
      </c>
      <c r="C82" s="1" t="s">
        <v>267</v>
      </c>
      <c r="D82" s="25" t="s">
        <v>672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556</v>
      </c>
      <c r="V82" s="7" t="s">
        <v>554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268</v>
      </c>
      <c r="D83" s="25" t="s">
        <v>672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629</v>
      </c>
      <c r="T83">
        <v>100</v>
      </c>
      <c r="U83" s="11" t="s">
        <v>555</v>
      </c>
      <c r="V83" s="7" t="s">
        <v>593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84" x14ac:dyDescent="0.15">
      <c r="A84">
        <v>53000081</v>
      </c>
      <c r="B84" s="8" t="s">
        <v>120</v>
      </c>
      <c r="C84" s="1" t="s">
        <v>269</v>
      </c>
      <c r="D84" s="25" t="s">
        <v>664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630</v>
      </c>
      <c r="T84">
        <v>100</v>
      </c>
      <c r="U84" s="11" t="s">
        <v>705</v>
      </c>
      <c r="V84" s="7" t="s">
        <v>594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x14ac:dyDescent="0.15">
      <c r="A85">
        <v>53000082</v>
      </c>
      <c r="B85" s="8" t="s">
        <v>121</v>
      </c>
      <c r="C85" s="1" t="s">
        <v>270</v>
      </c>
      <c r="D85" s="25" t="s">
        <v>659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752</v>
      </c>
      <c r="V85" s="7" t="s">
        <v>748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 x14ac:dyDescent="0.15">
      <c r="A86">
        <v>53000083</v>
      </c>
      <c r="B86" s="8" t="s">
        <v>161</v>
      </c>
      <c r="C86" s="1" t="s">
        <v>289</v>
      </c>
      <c r="D86" s="25" t="s">
        <v>664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706</v>
      </c>
      <c r="V86" s="7" t="s">
        <v>559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124</v>
      </c>
      <c r="C87" s="1" t="s">
        <v>203</v>
      </c>
      <c r="D87" s="25" t="s">
        <v>674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578</v>
      </c>
      <c r="T87">
        <v>100</v>
      </c>
      <c r="U87" s="11" t="s">
        <v>579</v>
      </c>
      <c r="V87" s="7" t="s">
        <v>580</v>
      </c>
      <c r="W87" s="1" t="s">
        <v>447</v>
      </c>
      <c r="X87" s="1" t="s">
        <v>446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125</v>
      </c>
      <c r="C88" s="1" t="s">
        <v>205</v>
      </c>
      <c r="D88" s="25" t="s">
        <v>673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557</v>
      </c>
      <c r="T88">
        <v>100</v>
      </c>
      <c r="U88" s="11" t="s">
        <v>648</v>
      </c>
      <c r="V88" s="7" t="s">
        <v>558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 x14ac:dyDescent="0.15">
      <c r="A89">
        <v>53000086</v>
      </c>
      <c r="B89" s="8" t="s">
        <v>126</v>
      </c>
      <c r="C89" s="1" t="s">
        <v>206</v>
      </c>
      <c r="D89" s="25" t="s">
        <v>674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552</v>
      </c>
      <c r="V89" s="7" t="s">
        <v>551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127</v>
      </c>
      <c r="C90" s="1" t="s">
        <v>207</v>
      </c>
      <c r="D90" s="25" t="s">
        <v>661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631</v>
      </c>
      <c r="T90">
        <v>100</v>
      </c>
      <c r="U90" s="11" t="s">
        <v>707</v>
      </c>
      <c r="V90" s="7" t="s">
        <v>596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128</v>
      </c>
      <c r="C91" s="1" t="s">
        <v>271</v>
      </c>
      <c r="D91" s="25" t="s">
        <v>664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698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130</v>
      </c>
      <c r="C92" s="1" t="s">
        <v>272</v>
      </c>
      <c r="D92" s="25" t="s">
        <v>664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698</v>
      </c>
      <c r="V92" s="7" t="s">
        <v>584</v>
      </c>
      <c r="W92" s="1" t="s">
        <v>462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163</v>
      </c>
      <c r="C93" s="1" t="s">
        <v>290</v>
      </c>
      <c r="D93" s="25" t="s">
        <v>562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36" x14ac:dyDescent="0.15">
      <c r="A94">
        <v>53000091</v>
      </c>
      <c r="B94" s="8" t="s">
        <v>132</v>
      </c>
      <c r="C94" s="1" t="s">
        <v>273</v>
      </c>
      <c r="D94" s="25" t="s">
        <v>663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708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619</v>
      </c>
      <c r="C95" s="1" t="s">
        <v>620</v>
      </c>
      <c r="D95" s="25" t="s">
        <v>622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621</v>
      </c>
      <c r="T95">
        <v>100</v>
      </c>
      <c r="U95" s="11" t="s">
        <v>682</v>
      </c>
      <c r="V95" s="1" t="s">
        <v>623</v>
      </c>
      <c r="W95" s="1" t="s">
        <v>624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208</v>
      </c>
      <c r="C96" s="1" t="s">
        <v>274</v>
      </c>
      <c r="D96" s="25" t="s">
        <v>662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709</v>
      </c>
      <c r="V96" s="7" t="s">
        <v>583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135</v>
      </c>
      <c r="C97" s="1" t="s">
        <v>275</v>
      </c>
      <c r="D97" s="25" t="s">
        <v>544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541</v>
      </c>
      <c r="V97" s="1" t="s">
        <v>540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60" x14ac:dyDescent="0.15">
      <c r="A98">
        <v>53000095</v>
      </c>
      <c r="B98" s="8" t="s">
        <v>138</v>
      </c>
      <c r="C98" s="1" t="s">
        <v>276</v>
      </c>
      <c r="D98" s="25" t="s">
        <v>675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683</v>
      </c>
      <c r="V98" s="7" t="s">
        <v>604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140</v>
      </c>
      <c r="C99" s="1" t="s">
        <v>277</v>
      </c>
      <c r="D99" s="25" t="s">
        <v>676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571</v>
      </c>
      <c r="T99">
        <v>104</v>
      </c>
      <c r="U99" s="11" t="s">
        <v>570</v>
      </c>
      <c r="V99" s="1" t="s">
        <v>572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141</v>
      </c>
      <c r="C100" s="1" t="s">
        <v>278</v>
      </c>
      <c r="D100" s="25" t="s">
        <v>672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575</v>
      </c>
      <c r="V100" s="7" t="s">
        <v>576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165</v>
      </c>
      <c r="C101" s="1" t="s">
        <v>291</v>
      </c>
      <c r="D101" s="25" t="s">
        <v>560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429</v>
      </c>
      <c r="V101" s="7" t="s">
        <v>402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142</v>
      </c>
      <c r="C102" s="1" t="s">
        <v>279</v>
      </c>
      <c r="D102" s="25" t="s">
        <v>662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710</v>
      </c>
      <c r="V102" s="7" t="s">
        <v>577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72" x14ac:dyDescent="0.15">
      <c r="A103">
        <v>53000100</v>
      </c>
      <c r="B103" s="8" t="s">
        <v>143</v>
      </c>
      <c r="C103" s="1" t="s">
        <v>280</v>
      </c>
      <c r="D103" s="25" t="s">
        <v>677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573</v>
      </c>
      <c r="T103">
        <v>100</v>
      </c>
      <c r="U103" s="11" t="s">
        <v>684</v>
      </c>
      <c r="V103" s="1" t="s">
        <v>765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167</v>
      </c>
      <c r="C104" s="1" t="s">
        <v>292</v>
      </c>
      <c r="D104" s="25" t="s">
        <v>652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605</v>
      </c>
      <c r="T104">
        <v>100</v>
      </c>
      <c r="U104" s="11" t="s">
        <v>603</v>
      </c>
      <c r="V104" s="1" t="s">
        <v>606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145</v>
      </c>
      <c r="C105" s="1" t="s">
        <v>281</v>
      </c>
      <c r="D105" s="25" t="s">
        <v>662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692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x14ac:dyDescent="0.15">
      <c r="A106">
        <v>53000103</v>
      </c>
      <c r="B106" s="8" t="s">
        <v>146</v>
      </c>
      <c r="C106" s="1" t="s">
        <v>282</v>
      </c>
      <c r="D106" s="25" t="s">
        <v>674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754</v>
      </c>
      <c r="V106" s="7" t="s">
        <v>755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 x14ac:dyDescent="0.15">
      <c r="A107">
        <v>53000104</v>
      </c>
      <c r="B107" s="8" t="s">
        <v>148</v>
      </c>
      <c r="C107" s="1" t="s">
        <v>283</v>
      </c>
      <c r="D107" s="25" t="s">
        <v>678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636</v>
      </c>
      <c r="V107" s="7" t="s">
        <v>756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150</v>
      </c>
      <c r="C108" s="1" t="s">
        <v>209</v>
      </c>
      <c r="D108" s="25" t="s">
        <v>545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543</v>
      </c>
      <c r="V108" s="1" t="s">
        <v>542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x14ac:dyDescent="0.15">
      <c r="A109">
        <v>53000106</v>
      </c>
      <c r="B109" s="8" t="s">
        <v>152</v>
      </c>
      <c r="C109" s="1" t="s">
        <v>284</v>
      </c>
      <c r="D109" s="25" t="s">
        <v>651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803</v>
      </c>
      <c r="V109" s="7" t="s">
        <v>747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x14ac:dyDescent="0.15">
      <c r="A110">
        <v>53000107</v>
      </c>
      <c r="B110" s="8" t="s">
        <v>154</v>
      </c>
      <c r="C110" s="1" t="s">
        <v>285</v>
      </c>
      <c r="D110" s="25" t="s">
        <v>651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745</v>
      </c>
      <c r="V110" s="7" t="s">
        <v>746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20" x14ac:dyDescent="0.15">
      <c r="A111">
        <v>53000108</v>
      </c>
      <c r="B111" s="8" t="s">
        <v>156</v>
      </c>
      <c r="C111" s="1" t="s">
        <v>286</v>
      </c>
      <c r="D111" s="25" t="s">
        <v>651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689</v>
      </c>
      <c r="V111" s="7" t="s">
        <v>564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158</v>
      </c>
      <c r="C112" s="1" t="s">
        <v>287</v>
      </c>
      <c r="D112" s="25" t="s">
        <v>657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769</v>
      </c>
      <c r="V112" s="7" t="s">
        <v>563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36" x14ac:dyDescent="0.15">
      <c r="A113">
        <v>53000110</v>
      </c>
      <c r="B113" s="8" t="s">
        <v>160</v>
      </c>
      <c r="C113" s="1" t="s">
        <v>288</v>
      </c>
      <c r="D113" s="25" t="s">
        <v>562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719</v>
      </c>
      <c r="V113" s="7" t="s">
        <v>718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634</v>
      </c>
      <c r="C114" s="1" t="s">
        <v>635</v>
      </c>
      <c r="D114" s="25" t="s">
        <v>679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637</v>
      </c>
      <c r="T114">
        <v>100</v>
      </c>
      <c r="U114" s="11" t="s">
        <v>638</v>
      </c>
      <c r="V114" s="7" t="s">
        <v>639</v>
      </c>
      <c r="W114" s="1" t="s">
        <v>640</v>
      </c>
      <c r="X114" s="1" t="s">
        <v>640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48" x14ac:dyDescent="0.15">
      <c r="A115">
        <v>53000112</v>
      </c>
      <c r="B115" s="8" t="s">
        <v>642</v>
      </c>
      <c r="C115" s="1" t="s">
        <v>643</v>
      </c>
      <c r="D115" s="25" t="s">
        <v>647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645</v>
      </c>
      <c r="T115">
        <v>100</v>
      </c>
      <c r="U115" s="11" t="s">
        <v>691</v>
      </c>
      <c r="V115" s="7" t="s">
        <v>646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715</v>
      </c>
      <c r="C116" s="1" t="s">
        <v>716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717</v>
      </c>
      <c r="T116">
        <v>100</v>
      </c>
      <c r="U116" s="11" t="s">
        <v>779</v>
      </c>
      <c r="V116" s="7" t="s">
        <v>721</v>
      </c>
      <c r="W116" s="1" t="s">
        <v>720</v>
      </c>
      <c r="X116" s="1" t="s">
        <v>720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725</v>
      </c>
      <c r="C117" s="1" t="s">
        <v>724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717</v>
      </c>
      <c r="T117">
        <v>101</v>
      </c>
      <c r="U117" s="11" t="s">
        <v>736</v>
      </c>
      <c r="V117" s="7" t="s">
        <v>727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728</v>
      </c>
      <c r="C118" s="1" t="s">
        <v>729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730</v>
      </c>
      <c r="T118">
        <v>100</v>
      </c>
      <c r="U118" s="11" t="s">
        <v>731</v>
      </c>
      <c r="V118" s="7" t="s">
        <v>733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734</v>
      </c>
      <c r="C119" s="1" t="s">
        <v>735</v>
      </c>
      <c r="D119" s="25" t="s">
        <v>732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737</v>
      </c>
      <c r="V119" s="7" t="s">
        <v>798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x14ac:dyDescent="0.15">
      <c r="A120">
        <v>53000117</v>
      </c>
      <c r="B120" s="8" t="s">
        <v>738</v>
      </c>
      <c r="C120" s="1" t="s">
        <v>739</v>
      </c>
      <c r="D120" s="25" t="s">
        <v>732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744</v>
      </c>
      <c r="T120">
        <v>100</v>
      </c>
      <c r="U120" s="11" t="s">
        <v>794</v>
      </c>
      <c r="V120" s="7" t="s">
        <v>796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48" x14ac:dyDescent="0.15">
      <c r="A121">
        <v>53000118</v>
      </c>
      <c r="B121" s="8" t="s">
        <v>762</v>
      </c>
      <c r="C121" s="1" t="s">
        <v>761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768</v>
      </c>
      <c r="T121">
        <v>100</v>
      </c>
      <c r="U121" s="11" t="s">
        <v>763</v>
      </c>
      <c r="V121" s="7" t="s">
        <v>766</v>
      </c>
      <c r="W121" s="1" t="s">
        <v>767</v>
      </c>
      <c r="X121" s="1" t="s">
        <v>767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770</v>
      </c>
      <c r="C122" s="1" t="s">
        <v>771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775</v>
      </c>
      <c r="T122">
        <v>105</v>
      </c>
      <c r="U122" s="11" t="s">
        <v>772</v>
      </c>
      <c r="V122" s="7" t="s">
        <v>773</v>
      </c>
      <c r="W122" s="1" t="s">
        <v>774</v>
      </c>
      <c r="X122" s="1" t="s">
        <v>774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x14ac:dyDescent="0.15">
      <c r="A123">
        <v>53000120</v>
      </c>
      <c r="B123" s="22" t="s">
        <v>777</v>
      </c>
      <c r="C123" s="15" t="s">
        <v>781</v>
      </c>
      <c r="D123" s="25" t="s">
        <v>776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780</v>
      </c>
      <c r="V123" s="7" t="s">
        <v>778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60" x14ac:dyDescent="0.15">
      <c r="A124">
        <v>53000121</v>
      </c>
      <c r="B124" s="22" t="s">
        <v>782</v>
      </c>
      <c r="C124" s="15" t="s">
        <v>783</v>
      </c>
      <c r="D124" s="25" t="s">
        <v>784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785</v>
      </c>
      <c r="T124">
        <v>100</v>
      </c>
      <c r="U124" s="11" t="s">
        <v>795</v>
      </c>
      <c r="V124" s="1" t="s">
        <v>786</v>
      </c>
      <c r="W124" s="15" t="s">
        <v>787</v>
      </c>
      <c r="X124" s="15" t="s">
        <v>787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24" x14ac:dyDescent="0.15">
      <c r="A125">
        <v>53000122</v>
      </c>
      <c r="B125" s="22" t="s">
        <v>788</v>
      </c>
      <c r="C125" s="15" t="s">
        <v>789</v>
      </c>
      <c r="D125" s="25" t="s">
        <v>669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790</v>
      </c>
      <c r="T125">
        <v>101</v>
      </c>
      <c r="U125" s="11" t="s">
        <v>791</v>
      </c>
      <c r="V125" s="1" t="s">
        <v>804</v>
      </c>
      <c r="W125" s="15" t="s">
        <v>787</v>
      </c>
      <c r="X125" s="15" t="s">
        <v>787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36" x14ac:dyDescent="0.15">
      <c r="A126">
        <v>53000123</v>
      </c>
      <c r="B126" s="22" t="s">
        <v>793</v>
      </c>
      <c r="C126" s="15" t="s">
        <v>792</v>
      </c>
      <c r="D126" s="25" t="s">
        <v>651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797</v>
      </c>
      <c r="T126">
        <v>100</v>
      </c>
      <c r="U126" s="11" t="s">
        <v>809</v>
      </c>
      <c r="V126" s="1" t="s">
        <v>799</v>
      </c>
      <c r="W126" s="15" t="s">
        <v>787</v>
      </c>
      <c r="X126" s="15" t="s">
        <v>787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36" x14ac:dyDescent="0.15">
      <c r="A127">
        <v>53000124</v>
      </c>
      <c r="B127" s="22" t="s">
        <v>800</v>
      </c>
      <c r="C127" s="15" t="s">
        <v>801</v>
      </c>
      <c r="D127" s="25" t="s">
        <v>802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730</v>
      </c>
      <c r="T127">
        <v>101</v>
      </c>
      <c r="U127" s="11" t="s">
        <v>872</v>
      </c>
      <c r="V127" s="1" t="s">
        <v>805</v>
      </c>
      <c r="W127" s="15" t="s">
        <v>787</v>
      </c>
      <c r="X127" s="15" t="s">
        <v>787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806</v>
      </c>
      <c r="C128" s="15" t="s">
        <v>807</v>
      </c>
      <c r="D128" s="25" t="s">
        <v>808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810</v>
      </c>
      <c r="T128">
        <v>100</v>
      </c>
      <c r="U128" s="11" t="s">
        <v>812</v>
      </c>
      <c r="V128" s="1" t="s">
        <v>852</v>
      </c>
      <c r="W128" s="15" t="s">
        <v>811</v>
      </c>
      <c r="X128" s="15" t="s">
        <v>811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48" x14ac:dyDescent="0.15">
      <c r="A129">
        <v>53000126</v>
      </c>
      <c r="B129" s="22" t="s">
        <v>817</v>
      </c>
      <c r="C129" s="15" t="s">
        <v>816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813</v>
      </c>
      <c r="T129">
        <v>100</v>
      </c>
      <c r="U129" s="11" t="s">
        <v>826</v>
      </c>
      <c r="V129" s="1" t="s">
        <v>828</v>
      </c>
      <c r="W129" s="1" t="s">
        <v>874</v>
      </c>
      <c r="X129" s="1" t="s">
        <v>767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60" x14ac:dyDescent="0.15">
      <c r="A130">
        <v>53000127</v>
      </c>
      <c r="B130" s="22" t="s">
        <v>818</v>
      </c>
      <c r="C130" s="15" t="s">
        <v>819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820</v>
      </c>
      <c r="T130">
        <v>103</v>
      </c>
      <c r="U130" s="11" t="s">
        <v>795</v>
      </c>
      <c r="V130" s="1" t="s">
        <v>821</v>
      </c>
      <c r="W130" s="1" t="s">
        <v>767</v>
      </c>
      <c r="X130" s="1" t="s">
        <v>767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60" x14ac:dyDescent="0.15">
      <c r="A131">
        <v>53000128</v>
      </c>
      <c r="B131" s="22" t="s">
        <v>825</v>
      </c>
      <c r="C131" s="15" t="s">
        <v>824</v>
      </c>
      <c r="D131" s="25" t="s">
        <v>823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822</v>
      </c>
      <c r="T131">
        <v>100</v>
      </c>
      <c r="U131" s="11" t="s">
        <v>827</v>
      </c>
      <c r="V131" s="1" t="s">
        <v>829</v>
      </c>
      <c r="W131" s="1" t="s">
        <v>767</v>
      </c>
      <c r="X131" s="1" t="s">
        <v>767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845</v>
      </c>
      <c r="C132" s="15" t="s">
        <v>844</v>
      </c>
      <c r="D132" s="25" t="s">
        <v>846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854</v>
      </c>
      <c r="T132">
        <v>103</v>
      </c>
      <c r="U132" s="11" t="s">
        <v>850</v>
      </c>
      <c r="V132" s="1" t="s">
        <v>853</v>
      </c>
      <c r="W132" s="1" t="s">
        <v>847</v>
      </c>
      <c r="X132" s="1" t="s">
        <v>847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84" x14ac:dyDescent="0.15">
      <c r="A133">
        <v>53000130</v>
      </c>
      <c r="B133" s="22" t="s">
        <v>855</v>
      </c>
      <c r="C133" s="15" t="s">
        <v>856</v>
      </c>
      <c r="D133" s="25" t="s">
        <v>823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820</v>
      </c>
      <c r="T133">
        <v>107</v>
      </c>
      <c r="U133" s="11" t="s">
        <v>858</v>
      </c>
      <c r="V133" s="1" t="s">
        <v>860</v>
      </c>
      <c r="W133" s="1" t="s">
        <v>861</v>
      </c>
      <c r="X133" s="1" t="s">
        <v>861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60" x14ac:dyDescent="0.15">
      <c r="A134">
        <v>53000131</v>
      </c>
      <c r="B134" s="22" t="s">
        <v>862</v>
      </c>
      <c r="C134" s="15" t="s">
        <v>863</v>
      </c>
      <c r="D134" s="25" t="s">
        <v>866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868</v>
      </c>
      <c r="T134">
        <v>100</v>
      </c>
      <c r="U134" s="11" t="s">
        <v>869</v>
      </c>
      <c r="V134" s="1" t="s">
        <v>870</v>
      </c>
      <c r="W134" s="1" t="s">
        <v>871</v>
      </c>
      <c r="X134" s="1" t="s">
        <v>871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24" x14ac:dyDescent="0.15">
      <c r="A135">
        <v>53000132</v>
      </c>
      <c r="B135" s="22" t="s">
        <v>864</v>
      </c>
      <c r="C135" s="15" t="s">
        <v>865</v>
      </c>
      <c r="D135" s="25" t="s">
        <v>867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875</v>
      </c>
      <c r="T135">
        <v>102</v>
      </c>
      <c r="U135" s="11" t="s">
        <v>873</v>
      </c>
      <c r="V135" s="1" t="s">
        <v>876</v>
      </c>
      <c r="W135" s="1" t="s">
        <v>874</v>
      </c>
      <c r="X135" s="1" t="s">
        <v>874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878</v>
      </c>
      <c r="C136" s="15" t="s">
        <v>877</v>
      </c>
      <c r="D136" s="25" t="s">
        <v>879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920</v>
      </c>
      <c r="V136" s="1" t="s">
        <v>912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881</v>
      </c>
      <c r="C137" s="15" t="s">
        <v>880</v>
      </c>
      <c r="D137" s="25" t="s">
        <v>879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921</v>
      </c>
      <c r="V137" s="1" t="s">
        <v>913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884</v>
      </c>
      <c r="C138" s="15" t="s">
        <v>885</v>
      </c>
      <c r="D138" s="25" t="s">
        <v>889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890</v>
      </c>
      <c r="T138" s="15">
        <v>108</v>
      </c>
      <c r="U138" s="11" t="s">
        <v>892</v>
      </c>
      <c r="V138" s="1" t="s">
        <v>894</v>
      </c>
      <c r="W138" s="1" t="s">
        <v>871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887</v>
      </c>
      <c r="C139" s="15" t="s">
        <v>886</v>
      </c>
      <c r="D139" s="25" t="s">
        <v>888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895</v>
      </c>
      <c r="T139" s="15">
        <v>100</v>
      </c>
      <c r="U139" s="11" t="s">
        <v>897</v>
      </c>
      <c r="V139" s="1" t="s">
        <v>899</v>
      </c>
      <c r="W139" s="15" t="s">
        <v>4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48" x14ac:dyDescent="0.15">
      <c r="A140">
        <v>53000137</v>
      </c>
      <c r="B140" s="22" t="s">
        <v>900</v>
      </c>
      <c r="C140" s="15" t="s">
        <v>901</v>
      </c>
      <c r="D140" s="25" t="s">
        <v>902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905</v>
      </c>
      <c r="T140" s="15">
        <v>102</v>
      </c>
      <c r="U140" s="11" t="s">
        <v>903</v>
      </c>
      <c r="V140" s="1" t="s">
        <v>904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24" x14ac:dyDescent="0.15">
      <c r="A141">
        <v>53000138</v>
      </c>
      <c r="B141" s="22" t="s">
        <v>924</v>
      </c>
      <c r="C141" s="15" t="s">
        <v>925</v>
      </c>
      <c r="D141" s="25" t="s">
        <v>411</v>
      </c>
      <c r="E141" s="15">
        <v>2</v>
      </c>
      <c r="F141" s="15">
        <v>201</v>
      </c>
      <c r="G141" s="15">
        <v>0</v>
      </c>
      <c r="H141" s="43">
        <f t="shared" ref="H141" si="54">IF(AND(Q141&gt;=13,Q141&lt;=16),5,IF(AND(Q141&gt;=9,Q141&lt;=12),4,IF(AND(Q141&gt;=5,Q141&lt;=8),3,IF(AND(Q141&gt;=1,Q141&lt;=4),2,IF(AND(Q141&gt;=-3,Q141&lt;=0),1,IF(AND(Q141&gt;=-5,Q141&lt;=-4),0,6))))))</f>
        <v>2</v>
      </c>
      <c r="I141" s="15">
        <v>2</v>
      </c>
      <c r="J141" s="15">
        <v>0</v>
      </c>
      <c r="K141" s="15">
        <v>0</v>
      </c>
      <c r="L141" s="15">
        <v>0</v>
      </c>
      <c r="M141" s="15">
        <v>0</v>
      </c>
      <c r="N141" s="15">
        <v>20</v>
      </c>
      <c r="O141" s="15">
        <v>0</v>
      </c>
      <c r="P141" s="15">
        <v>0</v>
      </c>
      <c r="Q141" s="43">
        <f t="shared" ref="Q141" si="55">T141-100+P141</f>
        <v>3</v>
      </c>
      <c r="R141" s="15">
        <v>1</v>
      </c>
      <c r="S141" s="15" t="s">
        <v>768</v>
      </c>
      <c r="T141" s="15">
        <v>103</v>
      </c>
      <c r="U141" s="11" t="s">
        <v>922</v>
      </c>
      <c r="V141" s="1" t="s">
        <v>923</v>
      </c>
      <c r="W141" s="1" t="s">
        <v>767</v>
      </c>
      <c r="X141" s="15"/>
      <c r="Y141" s="15"/>
      <c r="Z141" s="15">
        <v>138</v>
      </c>
      <c r="AA141" s="27">
        <v>0</v>
      </c>
      <c r="AB141" s="25">
        <v>1</v>
      </c>
    </row>
  </sheetData>
  <sortState ref="A2:V2">
    <sortCondition ref="E1"/>
  </sortState>
  <phoneticPr fontId="18" type="noConversion"/>
  <conditionalFormatting sqref="I4:I15 I70:I122 I17:I35 I38:I68">
    <cfRule type="cellIs" dxfId="166" priority="79" operator="notEqual">
      <formula>$E4</formula>
    </cfRule>
  </conditionalFormatting>
  <conditionalFormatting sqref="J4:N15 P38:Q68 P5:Q15 P17:Q35 P4 P70:Q122 J70:N122 J17:N35 J38:N68 N69 N136:N137">
    <cfRule type="cellIs" dxfId="165" priority="78" operator="equal">
      <formula>0</formula>
    </cfRule>
  </conditionalFormatting>
  <conditionalFormatting sqref="J69:M69 P69:Q69">
    <cfRule type="cellIs" dxfId="164" priority="42" operator="equal">
      <formula>0</formula>
    </cfRule>
  </conditionalFormatting>
  <conditionalFormatting sqref="I36">
    <cfRule type="cellIs" dxfId="163" priority="41" operator="notEqual">
      <formula>$E36</formula>
    </cfRule>
  </conditionalFormatting>
  <conditionalFormatting sqref="J36:N36 P36:Q36">
    <cfRule type="cellIs" dxfId="162" priority="40" operator="equal">
      <formula>0</formula>
    </cfRule>
  </conditionalFormatting>
  <conditionalFormatting sqref="I37">
    <cfRule type="cellIs" dxfId="161" priority="39" operator="notEqual">
      <formula>$E37</formula>
    </cfRule>
  </conditionalFormatting>
  <conditionalFormatting sqref="J37:N37 P37:Q37">
    <cfRule type="cellIs" dxfId="160" priority="38" operator="equal">
      <formula>0</formula>
    </cfRule>
  </conditionalFormatting>
  <conditionalFormatting sqref="H4:H15 H17:H122">
    <cfRule type="cellIs" dxfId="159" priority="34" operator="equal">
      <formula>1</formula>
    </cfRule>
    <cfRule type="cellIs" dxfId="158" priority="35" operator="equal">
      <formula>2</formula>
    </cfRule>
    <cfRule type="cellIs" dxfId="157" priority="36" operator="equal">
      <formula>3</formula>
    </cfRule>
    <cfRule type="cellIs" dxfId="156" priority="37" operator="greaterThanOrEqual">
      <formula>4</formula>
    </cfRule>
  </conditionalFormatting>
  <conditionalFormatting sqref="I16">
    <cfRule type="cellIs" dxfId="155" priority="31" operator="notEqual">
      <formula>$E16</formula>
    </cfRule>
  </conditionalFormatting>
  <conditionalFormatting sqref="J16:N16 P16:Q16">
    <cfRule type="cellIs" dxfId="154" priority="30" operator="equal">
      <formula>0</formula>
    </cfRule>
  </conditionalFormatting>
  <conditionalFormatting sqref="H16">
    <cfRule type="cellIs" dxfId="153" priority="26" operator="equal">
      <formula>1</formula>
    </cfRule>
    <cfRule type="cellIs" dxfId="152" priority="27" operator="equal">
      <formula>2</formula>
    </cfRule>
    <cfRule type="cellIs" dxfId="151" priority="28" operator="equal">
      <formula>3</formula>
    </cfRule>
    <cfRule type="cellIs" dxfId="150" priority="29" operator="greaterThanOrEqual">
      <formula>4</formula>
    </cfRule>
  </conditionalFormatting>
  <conditionalFormatting sqref="D1:D122 D142:D1048576">
    <cfRule type="containsText" dxfId="149" priority="25" operator="containsText" text="未完成">
      <formula>NOT(ISERROR(SEARCH("未完成",D1)))</formula>
    </cfRule>
  </conditionalFormatting>
  <conditionalFormatting sqref="O4:O134">
    <cfRule type="cellIs" dxfId="148" priority="24" operator="equal">
      <formula>0</formula>
    </cfRule>
  </conditionalFormatting>
  <conditionalFormatting sqref="I123:I135">
    <cfRule type="cellIs" dxfId="147" priority="23" operator="notEqual">
      <formula>$E123</formula>
    </cfRule>
  </conditionalFormatting>
  <conditionalFormatting sqref="J123:N134 P123:Q134">
    <cfRule type="cellIs" dxfId="146" priority="22" operator="equal">
      <formula>0</formula>
    </cfRule>
  </conditionalFormatting>
  <conditionalFormatting sqref="H123:H135">
    <cfRule type="cellIs" dxfId="145" priority="18" operator="equal">
      <formula>1</formula>
    </cfRule>
    <cfRule type="cellIs" dxfId="144" priority="19" operator="equal">
      <formula>2</formula>
    </cfRule>
    <cfRule type="cellIs" dxfId="143" priority="20" operator="equal">
      <formula>3</formula>
    </cfRule>
    <cfRule type="cellIs" dxfId="142" priority="21" operator="greaterThanOrEqual">
      <formula>4</formula>
    </cfRule>
  </conditionalFormatting>
  <conditionalFormatting sqref="O123:O134">
    <cfRule type="cellIs" dxfId="141" priority="16" operator="equal">
      <formula>0</formula>
    </cfRule>
  </conditionalFormatting>
  <conditionalFormatting sqref="D123:D135">
    <cfRule type="containsText" dxfId="140" priority="15" operator="containsText" text="未完成">
      <formula>NOT(ISERROR(SEARCH("未完成",D123)))</formula>
    </cfRule>
  </conditionalFormatting>
  <conditionalFormatting sqref="O135">
    <cfRule type="cellIs" dxfId="139" priority="14" operator="equal">
      <formula>0</formula>
    </cfRule>
  </conditionalFormatting>
  <conditionalFormatting sqref="J135:N135 P135:Q135">
    <cfRule type="cellIs" dxfId="138" priority="13" operator="equal">
      <formula>0</formula>
    </cfRule>
  </conditionalFormatting>
  <conditionalFormatting sqref="O135">
    <cfRule type="cellIs" dxfId="137" priority="12" operator="equal">
      <formula>0</formula>
    </cfRule>
  </conditionalFormatting>
  <conditionalFormatting sqref="I138:I141">
    <cfRule type="cellIs" dxfId="136" priority="11" operator="notEqual">
      <formula>$E138</formula>
    </cfRule>
  </conditionalFormatting>
  <conditionalFormatting sqref="J136:M137 J138:N141 P136:Q141">
    <cfRule type="cellIs" dxfId="135" priority="10" operator="equal">
      <formula>0</formula>
    </cfRule>
  </conditionalFormatting>
  <conditionalFormatting sqref="H136:H141">
    <cfRule type="cellIs" dxfId="134" priority="6" operator="equal">
      <formula>1</formula>
    </cfRule>
    <cfRule type="cellIs" dxfId="133" priority="7" operator="equal">
      <formula>2</formula>
    </cfRule>
    <cfRule type="cellIs" dxfId="132" priority="8" operator="equal">
      <formula>3</formula>
    </cfRule>
    <cfRule type="cellIs" dxfId="131" priority="9" operator="greaterThanOrEqual">
      <formula>4</formula>
    </cfRule>
  </conditionalFormatting>
  <conditionalFormatting sqref="O136:O141">
    <cfRule type="cellIs" dxfId="130" priority="4" operator="equal">
      <formula>0</formula>
    </cfRule>
  </conditionalFormatting>
  <conditionalFormatting sqref="D136:D141">
    <cfRule type="containsText" dxfId="129" priority="3" operator="containsText" text="未完成">
      <formula>NOT(ISERROR(SEARCH("未完成",D136)))</formula>
    </cfRule>
  </conditionalFormatting>
  <conditionalFormatting sqref="I136:I137 I69">
    <cfRule type="cellIs" dxfId="128" priority="1" operator="notEqual">
      <formula>$E69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8" sqref="U8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741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524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24" x14ac:dyDescent="0.15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711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843</v>
      </c>
      <c r="T6" s="1">
        <v>-1</v>
      </c>
      <c r="U6" s="11" t="s">
        <v>891</v>
      </c>
      <c r="V6" s="7" t="s">
        <v>893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882</v>
      </c>
      <c r="V7" s="7" t="s">
        <v>883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36" x14ac:dyDescent="0.15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690</v>
      </c>
      <c r="V8" s="7" t="s">
        <v>377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452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522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523</v>
      </c>
      <c r="T10" s="1">
        <v>-1</v>
      </c>
      <c r="U10" s="11" t="s">
        <v>526</v>
      </c>
      <c r="V10" s="7" t="s">
        <v>525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587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589</v>
      </c>
      <c r="T11" s="1">
        <v>-1</v>
      </c>
      <c r="U11" s="11" t="s">
        <v>590</v>
      </c>
      <c r="V11" s="7" t="s">
        <v>588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x14ac:dyDescent="0.15">
      <c r="A12">
        <v>53100008</v>
      </c>
      <c r="B12" s="22" t="s">
        <v>834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" si="7">T12-100+P12</f>
        <v>-104</v>
      </c>
      <c r="R12" s="15">
        <v>0</v>
      </c>
      <c r="S12" s="15" t="s">
        <v>831</v>
      </c>
      <c r="T12" s="1">
        <v>-1</v>
      </c>
      <c r="U12" s="11" t="s">
        <v>832</v>
      </c>
      <c r="V12" s="7" t="s">
        <v>833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</sheetData>
  <phoneticPr fontId="18" type="noConversion"/>
  <conditionalFormatting sqref="J4:Q12">
    <cfRule type="cellIs" dxfId="96" priority="40" operator="equal">
      <formula>0</formula>
    </cfRule>
  </conditionalFormatting>
  <conditionalFormatting sqref="P4:Q8">
    <cfRule type="cellIs" dxfId="95" priority="36" operator="equal">
      <formula>0</formula>
    </cfRule>
  </conditionalFormatting>
  <conditionalFormatting sqref="J4:Q4 O4:O12">
    <cfRule type="cellIs" dxfId="94" priority="35" operator="equal">
      <formula>0</formula>
    </cfRule>
  </conditionalFormatting>
  <conditionalFormatting sqref="I4">
    <cfRule type="cellIs" dxfId="93" priority="34" operator="notEqual">
      <formula>$E4</formula>
    </cfRule>
  </conditionalFormatting>
  <conditionalFormatting sqref="J4:Q4 O4:O12">
    <cfRule type="cellIs" dxfId="92" priority="33" operator="equal">
      <formula>0</formula>
    </cfRule>
  </conditionalFormatting>
  <conditionalFormatting sqref="I5">
    <cfRule type="cellIs" dxfId="91" priority="32" operator="notEqual">
      <formula>$E5</formula>
    </cfRule>
  </conditionalFormatting>
  <conditionalFormatting sqref="J5:Q5">
    <cfRule type="cellIs" dxfId="90" priority="31" operator="equal">
      <formula>0</formula>
    </cfRule>
  </conditionalFormatting>
  <conditionalFormatting sqref="I6">
    <cfRule type="cellIs" dxfId="89" priority="30" operator="notEqual">
      <formula>$E6</formula>
    </cfRule>
  </conditionalFormatting>
  <conditionalFormatting sqref="J6:Q6">
    <cfRule type="cellIs" dxfId="88" priority="29" operator="equal">
      <formula>0</formula>
    </cfRule>
  </conditionalFormatting>
  <conditionalFormatting sqref="I7">
    <cfRule type="cellIs" dxfId="87" priority="28" operator="notEqual">
      <formula>$E7</formula>
    </cfRule>
  </conditionalFormatting>
  <conditionalFormatting sqref="J7:Q7">
    <cfRule type="cellIs" dxfId="86" priority="27" operator="equal">
      <formula>0</formula>
    </cfRule>
  </conditionalFormatting>
  <conditionalFormatting sqref="I8">
    <cfRule type="cellIs" dxfId="85" priority="26" operator="notEqual">
      <formula>$E8</formula>
    </cfRule>
  </conditionalFormatting>
  <conditionalFormatting sqref="J8:Q8">
    <cfRule type="cellIs" dxfId="84" priority="25" operator="equal">
      <formula>0</formula>
    </cfRule>
  </conditionalFormatting>
  <conditionalFormatting sqref="I9:I12">
    <cfRule type="cellIs" dxfId="83" priority="24" operator="notEqual">
      <formula>$E9</formula>
    </cfRule>
  </conditionalFormatting>
  <conditionalFormatting sqref="J9:Q12">
    <cfRule type="cellIs" dxfId="82" priority="23" operator="equal">
      <formula>0</formula>
    </cfRule>
  </conditionalFormatting>
  <conditionalFormatting sqref="H5:H12">
    <cfRule type="cellIs" dxfId="81" priority="6" operator="equal">
      <formula>1</formula>
    </cfRule>
    <cfRule type="cellIs" dxfId="80" priority="7" operator="equal">
      <formula>2</formula>
    </cfRule>
    <cfRule type="cellIs" dxfId="79" priority="8" operator="equal">
      <formula>3</formula>
    </cfRule>
    <cfRule type="cellIs" dxfId="78" priority="9" operator="greaterThanOrEqual">
      <formula>4</formula>
    </cfRule>
  </conditionalFormatting>
  <conditionalFormatting sqref="H4">
    <cfRule type="cellIs" dxfId="77" priority="2" operator="equal">
      <formula>1</formula>
    </cfRule>
    <cfRule type="cellIs" dxfId="76" priority="3" operator="equal">
      <formula>2</formula>
    </cfRule>
    <cfRule type="cellIs" dxfId="75" priority="4" operator="equal">
      <formula>3</formula>
    </cfRule>
    <cfRule type="cellIs" dxfId="74" priority="5" operator="greaterThanOrEqual">
      <formula>4</formula>
    </cfRule>
  </conditionalFormatting>
  <conditionalFormatting sqref="L10:L12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L1" sqref="L1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741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320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36" x14ac:dyDescent="0.15">
      <c r="A4">
        <v>53200100</v>
      </c>
      <c r="B4" s="22" t="s">
        <v>425</v>
      </c>
      <c r="C4" s="15" t="s">
        <v>426</v>
      </c>
      <c r="D4" s="25" t="s">
        <v>414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712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418</v>
      </c>
      <c r="C5" s="1" t="s">
        <v>419</v>
      </c>
      <c r="D5" s="25" t="s">
        <v>417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713</v>
      </c>
      <c r="V5" s="7" t="s">
        <v>378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427</v>
      </c>
      <c r="C6" s="1" t="s">
        <v>428</v>
      </c>
      <c r="D6" s="25" t="s">
        <v>404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453</v>
      </c>
      <c r="V6" s="31" t="s">
        <v>422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421</v>
      </c>
      <c r="C7" s="1" t="s">
        <v>420</v>
      </c>
      <c r="D7" s="25" t="s">
        <v>424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423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430</v>
      </c>
      <c r="C8" s="1" t="s">
        <v>432</v>
      </c>
      <c r="D8" s="25" t="s">
        <v>433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714</v>
      </c>
      <c r="V8" s="7" t="s">
        <v>387</v>
      </c>
      <c r="W8" s="1" t="s">
        <v>431</v>
      </c>
      <c r="X8" s="1" t="s">
        <v>431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434</v>
      </c>
      <c r="C9" s="1" t="s">
        <v>435</v>
      </c>
      <c r="D9" s="25" t="s">
        <v>436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449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Q7 O4:O9">
    <cfRule type="cellIs" dxfId="40" priority="11" operator="equal">
      <formula>0</formula>
    </cfRule>
  </conditionalFormatting>
  <conditionalFormatting sqref="J9:Q9">
    <cfRule type="cellIs" dxfId="39" priority="9" operator="equal">
      <formula>0</formula>
    </cfRule>
  </conditionalFormatting>
  <conditionalFormatting sqref="J8:Q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382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383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384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385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386</v>
      </c>
    </row>
    <row r="10" spans="1:11" x14ac:dyDescent="0.15">
      <c r="A10" t="s">
        <v>388</v>
      </c>
      <c r="B10" t="s">
        <v>389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406</v>
      </c>
    </row>
    <row r="2" spans="1:2" x14ac:dyDescent="0.15">
      <c r="A2" t="s">
        <v>405</v>
      </c>
      <c r="B2">
        <f>COUNTIF(标准!D:D,"*单伤*")</f>
        <v>0</v>
      </c>
    </row>
    <row r="3" spans="1:2" x14ac:dyDescent="0.15">
      <c r="A3" t="s">
        <v>407</v>
      </c>
      <c r="B3">
        <f>COUNTIF(标准!D:D,"*群伤*")</f>
        <v>0</v>
      </c>
    </row>
    <row r="4" spans="1:2" x14ac:dyDescent="0.15">
      <c r="A4" t="s">
        <v>408</v>
      </c>
      <c r="B4">
        <f>COUNTIF(标准!D:D,"*单治*")</f>
        <v>0</v>
      </c>
    </row>
    <row r="5" spans="1:2" x14ac:dyDescent="0.15">
      <c r="A5" t="s">
        <v>415</v>
      </c>
      <c r="B5">
        <f>COUNTIF(标准!D:D,"*群治*")</f>
        <v>0</v>
      </c>
    </row>
    <row r="6" spans="1:2" x14ac:dyDescent="0.15">
      <c r="A6" t="s">
        <v>409</v>
      </c>
      <c r="B6">
        <f>COUNTIF(标准!D:D,"*正状*")</f>
        <v>0</v>
      </c>
    </row>
    <row r="7" spans="1:2" x14ac:dyDescent="0.15">
      <c r="A7" t="s">
        <v>410</v>
      </c>
      <c r="B7">
        <f>COUNTIF(标准!D:D,"*负状*")</f>
        <v>0</v>
      </c>
    </row>
    <row r="8" spans="1:2" x14ac:dyDescent="0.15">
      <c r="A8" t="s">
        <v>411</v>
      </c>
      <c r="B8">
        <f>COUNTIF(标准!D:D,"*手牌*")</f>
        <v>19</v>
      </c>
    </row>
    <row r="9" spans="1:2" x14ac:dyDescent="0.15">
      <c r="A9" t="s">
        <v>439</v>
      </c>
      <c r="B9">
        <f>COUNTIF(标准!D:D,"*陷阱*")</f>
        <v>8</v>
      </c>
    </row>
    <row r="10" spans="1:2" x14ac:dyDescent="0.15">
      <c r="A10" t="s">
        <v>412</v>
      </c>
      <c r="B10">
        <f>COUNTIF(标准!D:D,"*地形*")</f>
        <v>7</v>
      </c>
    </row>
    <row r="11" spans="1:2" x14ac:dyDescent="0.15">
      <c r="A11" t="s">
        <v>413</v>
      </c>
      <c r="B11">
        <f>COUNTIF(标准!D:D,"*属性*")</f>
        <v>12</v>
      </c>
    </row>
    <row r="12" spans="1:2" x14ac:dyDescent="0.15">
      <c r="A12" t="s">
        <v>512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2017-05-13T10:22:46Z</dcterms:modified>
</cp:coreProperties>
</file>