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<sst xmlns="http://schemas.openxmlformats.org/spreadsheetml/2006/main" count="1215" uniqueCount="813">
  <si>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</si>
  <si>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</si>
  <si>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</si>
  <si>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</si>
  <si>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</si>
  <si>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</si>
  <si>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</si>
  <si>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</si>
  <si>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</si>
  <si>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</si>
  <si>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</si>
  <si>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</si>
  <si>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</si>
  <si>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</si>
  <si>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</si>
  <si>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</si>
  <si>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</si>
  <si>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</si>
  <si>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</si>
  <si>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</si>
  <si>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</si>
  <si>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</si>
  <si>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</si>
  <si>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</si>
  <si>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</si>
  <si>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</si>
  <si>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</si>
  <si>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</si>
  <si>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</si>
  <si>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</si>
  <si>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</si>
  <si>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</si>
  <si>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</si>
  <si>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</si>
  <si>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</si>
  <si>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</si>
  <si>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</si>
  <si>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</si>
  <si>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</si>
  <si>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</si>
  <si>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</si>
  <si>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</si>
  <si>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</si>
  <si>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</si>
  <si>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</si>
  <si>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</si>
  <si>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</si>
  <si>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</si>
  <si>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</si>
  <si>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</si>
  <si>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</si>
  <si>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</si>
  <si>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</si>
  <si>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</si>
  <si>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</si>
  <si>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</si>
  <si>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</si>
  <si>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</si>
  <si>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</si>
  <si>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</si>
  <si>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</si>
  <si>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</si>
  <si>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</si>
  <si>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</si>
  <si>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</si>
  <si>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</si>
  <si>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</si>
  <si>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</si>
  <si>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</si>
  <si>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</si>
  <si>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</si>
  <si>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</si>
  <si>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</si>
  <si>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</si>
  <si>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</si>
  <si>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</si>
  <si>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</si>
  <si>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</si>
  <si>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</si>
  <si>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</si>
  <si>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</si>
  <si>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</si>
  <si>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</si>
  <si>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</si>
  <si>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</si>
  <si>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</si>
  <si>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</si>
  <si>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</si>
  <si>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</si>
  <si>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</si>
  <si>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</si>
  <si>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</si>
  <si>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</si>
  <si>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</si>
  <si>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</si>
  <si>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</si>
  <si>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</si>
  <si>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</si>
  <si>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</si>
  <si>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</si>
  <si>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</si>
  <si>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</si>
  <si>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</si>
  <si>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</si>
  <si>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</si>
  <si>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</si>
  <si>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</si>
  <si>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</si>
  <si>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</si>
  <si>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</si>
  <si>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</si>
  <si>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</si>
  <si>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</si>
  <si>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</si>
  <si>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</si>
  <si>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</si>
  <si>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</si>
  <si>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</si>
  <si>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</si>
  <si>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</si>
  <si>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</si>
  <si>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</si>
  <si>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</si>
  <si>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</si>
  <si>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</si>
  <si>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</si>
  <si>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</si>
  <si>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</si>
  <si>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</si>
  <si>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</si>
  <si>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</si>
  <si>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</si>
  <si>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</si>
  <si>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</si>
  <si>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</si>
  <si>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</si>
  <si>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</si>
  <si>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</si>
  <si>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</si>
  <si>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</si>
  <si>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</si>
  <si>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</si>
  <si>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</si>
  <si>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</si>
  <si>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</si>
  <si>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</si>
  <si>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</si>
  <si>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</si>
  <si>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</si>
  <si>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</si>
  <si>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</si>
  <si>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</si>
  <si>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</si>
  <si>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</si>
  <si>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</si>
  <si>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</si>
  <si>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</si>
  <si>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</si>
  <si>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</si>
  <si>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</si>
  <si>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</si>
  <si>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</si>
  <si>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</si>
  <si>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</si>
  <si>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</si>
  <si>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</si>
  <si>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</si>
  <si>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</si>
  <si>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</si>
  <si>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</si>
  <si>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</si>
  <si>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</si>
  <si>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</si>
  <si>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</si>
  <si>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</si>
  <si>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</si>
  <si>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</si>
  <si>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</si>
  <si>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</si>
  <si>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</si>
  <si>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</si>
  <si>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</si>
  <si>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</si>
  <si>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</si>
  <si>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</si>
  <si>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</si>
  <si>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</si>
  <si>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</si>
  <si>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</si>
  <si>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</si>
  <si>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</si>
  <si>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</si>
  <si>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</si>
  <si>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</si>
  <si>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</si>
  <si>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</si>
  <si>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</si>
  <si>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</si>
  <si>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</si>
  <si>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</si>
  <si>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</si>
  <si>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</si>
  <si>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</si>
  <si>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</si>
  <si>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</si>
  <si>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</si>
  <si>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</si>
  <si>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</si>
  <si>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</si>
  <si>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</si>
  <si>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</si>
  <si>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</si>
  <si>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</si>
  <si>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</si>
  <si>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</si>
  <si>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</si>
  <si>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</si>
  <si>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</si>
  <si>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</si>
  <si>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</si>
  <si>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</si>
  <si>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</si>
  <si>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</si>
  <si>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</si>
  <si>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</si>
  <si>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</si>
  <si>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</si>
  <si>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</si>
  <si>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</si>
  <si>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</si>
  <si>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</si>
  <si>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</si>
  <si>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</si>
  <si>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</si>
  <si>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</si>
  <si>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</si>
  <si>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</si>
  <si>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</si>
  <si>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</si>
  <si>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</si>
  <si>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</si>
  <si>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</si>
  <si>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</si>
  <si>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</si>
  <si>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</si>
  <si>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</si>
  <si>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</si>
  <si>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</si>
  <si>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</si>
  <si>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</si>
  <si>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</si>
  <si>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</si>
  <si>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</si>
  <si>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</si>
  <si>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</si>
  <si>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</si>
  <si>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</si>
  <si>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</si>
  <si>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</si>
  <si>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</si>
  <si>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</si>
  <si>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</si>
  <si>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</si>
  <si>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</si>
  <si>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</si>
  <si>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</si>
  <si>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</si>
  <si>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</si>
  <si>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</si>
  <si>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</si>
  <si>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</si>
  <si>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</si>
  <si>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</si>
  <si>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</si>
  <si>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</si>
  <si>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</si>
  <si>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</si>
  <si>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</si>
  <si>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</si>
  <si>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</si>
  <si>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</si>
  <si>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</si>
  <si>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</si>
  <si>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</si>
  <si>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</si>
  <si>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</si>
  <si>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</si>
  <si>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</si>
  <si>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</si>
  <si>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</si>
  <si>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</si>
  <si>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</si>
  <si>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</si>
  <si>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</si>
  <si>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</si>
  <si>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</si>
  <si>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</si>
  <si>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</si>
  <si>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</si>
  <si>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</si>
  <si>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</si>
  <si>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</si>
  <si>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</si>
  <si>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</si>
  <si>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</si>
  <si>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</si>
  <si>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</si>
  <si>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</si>
  <si>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</si>
  <si>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</si>
  <si>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</si>
  <si>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</si>
  <si>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</si>
  <si>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</si>
  <si>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</si>
  <si>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</si>
  <si>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</si>
  <si>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</si>
  <si>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</si>
  <si>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</si>
  <si>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</si>
  <si>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</si>
  <si>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</si>
  <si>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</si>
  <si>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</si>
  <si>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</si>
  <si>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</si>
  <si>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</si>
  <si>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</si>
  <si>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</si>
  <si>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</si>
  <si>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</si>
  <si>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</si>
  <si>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</si>
  <si>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</si>
  <si>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</si>
  <si>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</si>
  <si>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</si>
  <si>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</si>
  <si>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</si>
  <si>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</si>
  <si>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</si>
  <si>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</si>
  <si>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</si>
  <si>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</si>
  <si>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</si>
  <si>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</si>
  <si>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</si>
  <si>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</si>
  <si>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</si>
  <si>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</si>
  <si>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</si>
  <si>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</si>
  <si>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</si>
  <si>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</si>
  <si>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</si>
  <si>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</si>
  <si>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</si>
  <si>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</si>
  <si>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</si>
  <si>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</si>
  <si>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</si>
  <si>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</si>
  <si>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</si>
  <si>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</si>
  <si>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</si>
  <si>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</si>
  <si>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</si>
  <si>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</si>
  <si>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</si>
  <si>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</si>
  <si>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</si>
  <si>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</si>
  <si>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</si>
  <si>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</si>
  <si>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</si>
  <si>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</si>
  <si>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</si>
  <si>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</si>
  <si>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</si>
  <si>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</si>
  <si>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</si>
  <si>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</si>
  <si>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</si>
  <si>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</si>
  <si>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</si>
  <si>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</si>
  <si>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</si>
  <si>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</si>
  <si>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</si>
  <si>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</si>
  <si>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</si>
  <si>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</si>
  <si>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</si>
  <si>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</si>
  <si>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</si>
  <si>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</si>
  <si>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</si>
  <si>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</si>
  <si>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</si>
  <si>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</si>
  <si>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</si>
  <si>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</si>
  <si>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</si>
  <si>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</si>
  <si>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</si>
  <si>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</si>
  <si>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</si>
  <si>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</si>
  <si>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</si>
  <si>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</si>
  <si>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</si>
  <si>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</si>
  <si>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</si>
  <si>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</si>
  <si>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</si>
  <si>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</si>
  <si>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</si>
  <si>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</si>
  <si>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</si>
  <si>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</si>
  <si>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</si>
  <si>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</si>
  <si>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</si>
  <si>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</si>
  <si>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</si>
  <si>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</si>
  <si>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</si>
  <si>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</si>
  <si>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</si>
  <si>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</si>
  <si>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</si>
  <si>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</si>
  <si>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</si>
  <si>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</si>
  <si>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</si>
  <si>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</si>
  <si>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</si>
  <si>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</si>
  <si>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</si>
  <si>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</si>
  <si>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</si>
  <si>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</si>
  <si>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</si>
  <si>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</si>
  <si>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</si>
  <si>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</si>
  <si>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</si>
  <si>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</si>
  <si>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</si>
  <si>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</si>
  <si>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</si>
  <si>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</si>
  <si>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</si>
  <si>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</si>
  <si>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</si>
  <si>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</si>
  <si>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</si>
  <si>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</si>
  <si>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</si>
  <si>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</si>
  <si>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</si>
  <si>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</si>
  <si>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</si>
  <si>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</si>
  <si>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</si>
  <si>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</si>
  <si>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</si>
  <si>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</si>
  <si>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</si>
  <si>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</si>
  <si>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</si>
  <si>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</si>
  <si>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</si>
  <si>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</si>
  <si>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</si>
  <si>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</si>
  <si>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</si>
  <si>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</si>
  <si>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</si>
  <si>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</si>
  <si>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</si>
  <si>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</si>
  <si>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</si>
  <si>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</si>
  <si>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</si>
  <si>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</si>
  <si>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</si>
  <si>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</si>
  <si>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</si>
  <si>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</si>
  <si>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</si>
  <si>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</si>
  <si>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</si>
  <si>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</si>
  <si>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</si>
  <si>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</si>
  <si>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</si>
  <si>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</si>
  <si>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</si>
  <si>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</si>
  <si>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</si>
  <si>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</si>
  <si>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</si>
  <si>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</si>
  <si>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</si>
  <si>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</si>
  <si>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</si>
  <si>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</si>
  <si>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</si>
  <si>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</si>
  <si>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</si>
  <si>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</si>
  <si>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</si>
  <si>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</si>
  <si>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</si>
  <si>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</si>
  <si>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</si>
  <si>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</si>
  <si>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</si>
  <si>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</si>
  <si>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</si>
  <si>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</si>
  <si>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</si>
  <si>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</si>
  <si>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</si>
  <si>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</si>
  <si>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</si>
  <si>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</si>
  <si>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</si>
  <si>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</si>
  <si>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</si>
  <si>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</si>
  <si>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</si>
  <si>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</si>
  <si>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</si>
  <si>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</si>
  <si>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</si>
  <si>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</si>
  <si>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</si>
  <si>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</si>
  <si>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</si>
  <si>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</si>
  <si>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</si>
  <si>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</si>
  <si>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</si>
  <si>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</si>
  <si>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</si>
  <si>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</si>
  <si>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</si>
  <si>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</si>
  <si>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</si>
  <si>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</si>
  <si>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</si>
  <si>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</si>
  <si>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</si>
  <si>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</si>
  <si>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</si>
  <si>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</si>
  <si>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</si>
  <si>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</si>
  <si>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</si>
  <si>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</si>
  <si>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</si>
  <si>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</si>
  <si>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</si>
  <si>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</si>
  <si>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</si>
  <si>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</si>
  <si>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</si>
  <si>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</si>
  <si>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</si>
  <si>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</si>
  <si>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</si>
  <si>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</si>
  <si>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</si>
  <si>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</si>
  <si>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</si>
  <si>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</si>
  <si>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</si>
  <si>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</si>
  <si>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</si>
  <si>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</si>
  <si>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</si>
  <si>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</si>
  <si>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</si>
  <si>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</si>
  <si>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</si>
  <si>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</si>
  <si>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</si>
  <si>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</si>
  <si>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</si>
  <si>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</si>
  <si>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</si>
  <si>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</si>
  <si>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</si>
  <si>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</si>
  <si>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</si>
  <si>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</si>
  <si>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</si>
  <si>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</si>
  <si>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</si>
  <si>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</si>
  <si>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</si>
  <si>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</si>
  <si>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</si>
  <si>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</si>
  <si>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</si>
  <si>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</si>
  <si>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</si>
  <si>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</si>
  <si>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</si>
  <si>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</si>
  <si>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</si>
  <si>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</si>
  <si>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</si>
  <si>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</si>
  <si>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</si>
  <si>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</si>
  <si>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</si>
  <si>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</si>
  <si>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</si>
  <si>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</si>
  <si>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</si>
  <si>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</si>
  <si>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</si>
  <si>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</si>
  <si>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</si>
  <si>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</si>
  <si>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</si>
  <si>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</si>
  <si>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</si>
  <si>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</si>
  <si>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</si>
  <si>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</si>
  <si>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</si>
  <si>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</si>
  <si>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</si>
  <si>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</si>
  <si>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</si>
  <si>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</si>
  <si>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</si>
  <si>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</si>
  <si>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</si>
  <si>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</si>
  <si>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</si>
  <si>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</si>
  <si>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</si>
  <si>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</si>
  <si>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</si>
  <si>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</si>
  <si>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</si>
  <si>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</si>
  <si>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</si>
  <si>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</si>
  <si>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</si>
  <si>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</si>
  <si>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</si>
  <si>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</si>
  <si>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</si>
  <si>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</si>
  <si>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</si>
  <si>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</si>
  <si>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</si>
  <si>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</si>
  <si>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</si>
  <si>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</si>
  <si>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</si>
  <si>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</si>
  <si>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</si>
  <si>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</si>
  <si>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</si>
  <si>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</si>
  <si>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</si>
  <si>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</si>
  <si>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</si>
  <si>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</si>
  <si>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</si>
  <si>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</si>
  <si>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</si>
  <si>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</si>
  <si>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</si>
  <si>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</si>
  <si>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</si>
  <si>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</si>
  <si>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</si>
  <si>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</si>
  <si>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</si>
  <si>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</si>
  <si>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</si>
  <si>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</si>
  <si>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</si>
  <si>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</si>
  <si>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</si>
  <si>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</si>
  <si>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</si>
  <si>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</si>
  <si>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</si>
  <si>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</si>
  <si>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</si>
  <si>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</si>
  <si>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</si>
  <si>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</si>
  <si>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</si>
  <si>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</si>
  <si>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</si>
  <si>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</si>
  <si>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</si>
  <si>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</si>
  <si>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</si>
  <si>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</si>
  <si>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</si>
  <si>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</si>
  <si>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</si>
  <si>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</si>
  <si>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</si>
  <si>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</si>
  <si>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</si>
  <si>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</si>
  <si>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</si>
  <si>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</si>
  <si>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</si>
  <si>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</si>
  <si>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</si>
  <si>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</si>
  <si>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</si>
  <si>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</si>
  <si>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</si>
  <si>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</si>
  <si>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</si>
  <si>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</si>
  <si>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</si>
  <si>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</si>
  <si>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</si>
  <si>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</si>
  <si>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</si>
  <si>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</si>
  <si>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</si>
  <si>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</si>
  <si>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</si>
  <si>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</si>
  <si>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</si>
  <si>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</si>
  <si>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</si>
  <si>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</si>
  <si>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</si>
  <si>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</si>
  <si>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</si>
  <si>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</si>
  <si>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t.Return();if(MathTool.GetRandom(100)&lt;s.Rate) p.AddMp(1);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</si>
  <si>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</si>
  <si>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</si>
  <si>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</si>
  <si>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</si>
  <si>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</si>
  <si>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</si>
  <si>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</si>
  <si>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</si>
  <si>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</si>
  <si>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</si>
  <si>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</si>
  <si>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</si>
  <si>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</si>
  <si>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</si>
  <si>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</si>
  <si>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</si>
  <si>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</si>
  <si>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</si>
  <si>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对敌方单体造成{0}点魔法伤害，连击造成双倍伤害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</si>
  <si>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</si>
  <si>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</si>
  <si>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</si>
  <si>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</si>
  <si>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</si>
  <si>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</si>
  <si>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if(t.Owner.Combo) t.Atk.Source+=s.Atk*2;else t.Atk.Source+=s.Atk;</t>
    <phoneticPr fontId="18" type="noConversion"/>
  </si>
  <si>
    <t>UAS</t>
    <phoneticPr fontId="18" type="noConversion"/>
  </si>
  <si>
    <t>t.Atk.Source-=s.Atk;</t>
    <phoneticPr fontId="18" type="noConversion"/>
  </si>
  <si>
    <t>永久提高单体{5}点攻击，连击造成双倍效果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</si>
  <si>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</si>
  <si>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</si>
  <si>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</si>
  <si>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</si>
  <si>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</si>
  <si>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</si>
  <si>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</si>
  <si>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</si>
  <si>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</si>
  <si>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</si>
  <si>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</si>
  <si>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</si>
  <si>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</si>
  <si>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</si>
  <si>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</si>
  <si>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</si>
  <si>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</si>
  <si>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</si>
  <si>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</si>
  <si>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</si>
  <si>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</si>
  <si>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</si>
  <si>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</si>
  <si>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</si>
  <si>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</si>
  <si>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</si>
  <si>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</si>
  <si>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foreach(IMonster im in m.GetRangeMonster(p.IsLeft,s.Target,s.Shape,s.Range,mouse))im.AddMaxHp(-im.MaxHp.Source*s.Help/100);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</si>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</sst>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6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470816"/>
        <c:axId val="725471376"/>
      </c:barChart>
      <c:catAx>
        <c:axId val="7254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471376"/>
        <c:crosses val="autoZero"/>
        <c:auto val="1"/>
        <c:lblAlgn val="ctr"/>
        <c:lblOffset val="100"/>
        <c:noMultiLvlLbl val="0"/>
      </c:catAx>
      <c:valAx>
        <c:axId val="725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4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2" totalsRowShown="0" headerRowDxfId="155" dataDxfId="154" tableBorderDxfId="153">
  <autoFilter ref="A3:AB122"/>
  <sortState ref="A4:AB113">
    <sortCondition ref="A3:A113"/>
  </sortState>
  <tableColumns count="28">
    <tableColumn id="1" name="Id" dataDxfId="152"/>
    <tableColumn id="2" name="Name" dataDxfId="151"/>
    <tableColumn id="20" name="Ename" dataDxfId="150"/>
    <tableColumn id="21" name="Remark" dataDxfId="149"/>
    <tableColumn id="3" name="Star" dataDxfId="148"/>
    <tableColumn id="4" name="Type" dataDxfId="147"/>
    <tableColumn id="5" name="Attr" dataDxfId="146"/>
    <tableColumn id="8" name="Quality" dataDxfId="14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44"/>
    <tableColumn id="9" name="Damage" dataDxfId="143"/>
    <tableColumn id="10" name="Cure" dataDxfId="142"/>
    <tableColumn id="11" name="Time" dataDxfId="141"/>
    <tableColumn id="13" name="Help" dataDxfId="140"/>
    <tableColumn id="16" name="Rate" dataDxfId="139"/>
    <tableColumn id="18" name="Atk" dataDxfId="138"/>
    <tableColumn id="12" name="Modify" dataDxfId="137"/>
    <tableColumn id="27" name="Sum" dataDxfId="136">
      <calculatedColumnFormula>T4-100+P4</calculatedColumnFormula>
    </tableColumn>
    <tableColumn id="6" name="Range" dataDxfId="135"/>
    <tableColumn id="15" name="Target" dataDxfId="134"/>
    <tableColumn id="25" name="Mark" dataDxfId="133"/>
    <tableColumn id="22" name="Effect" dataDxfId="132"/>
    <tableColumn id="24" name="GetDescript" dataDxfId="131"/>
    <tableColumn id="17" name="UnitEffect" dataDxfId="130"/>
    <tableColumn id="28" name="AreaEffect" dataDxfId="129"/>
    <tableColumn id="26" name="JobId" dataDxfId="128"/>
    <tableColumn id="19" name="Icon" dataDxfId="127"/>
    <tableColumn id="14" name="IsSpecial" dataDxfId="126"/>
    <tableColumn id="23" name="IsNew" dataDxfId="1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24" dataDxfId="123" tableBorderDxfId="122">
  <autoFilter ref="A3:AB11"/>
  <sortState ref="A4:X138">
    <sortCondition ref="A3:A138"/>
  </sortState>
  <tableColumns count="28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8" name="Atk" dataDxfId="107"/>
    <tableColumn id="12" name="Modify" dataDxfId="106"/>
    <tableColumn id="27" name="Sum" dataDxfId="105">
      <calculatedColumnFormula>T4-100+P4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26" name="JobId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3" tableBorderDxfId="92">
  <autoFilter ref="A3:AB9"/>
  <sortState ref="A4:X138">
    <sortCondition ref="A3:A138"/>
  </sortState>
  <tableColumns count="28">
    <tableColumn id="1" name="Id" dataDxfId="91"/>
    <tableColumn id="2" name="Name" dataDxfId="90"/>
    <tableColumn id="20" name="Ename" dataDxfId="89"/>
    <tableColumn id="21" name="Remark" dataDxfId="88"/>
    <tableColumn id="3" name="Star" dataDxfId="87"/>
    <tableColumn id="4" name="Type" dataDxfId="86"/>
    <tableColumn id="5" name="Attr" dataDxfId="85"/>
    <tableColumn id="8" name="Quality" dataDxfId="8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83"/>
    <tableColumn id="9" name="Damage" dataDxfId="82"/>
    <tableColumn id="10" name="Cure" dataDxfId="81"/>
    <tableColumn id="11" name="Time" dataDxfId="80"/>
    <tableColumn id="13" name="Help" dataDxfId="79"/>
    <tableColumn id="16" name="Rate" dataDxfId="78"/>
    <tableColumn id="18" name="Atk" dataDxfId="77"/>
    <tableColumn id="12" name="Modify" dataDxfId="76"/>
    <tableColumn id="27" name="Sum" dataDxfId="75">
      <calculatedColumnFormula>T4-100+P4</calculatedColumnFormula>
    </tableColumn>
    <tableColumn id="6" name="Range" dataDxfId="74"/>
    <tableColumn id="15" name="Target" dataDxfId="73"/>
    <tableColumn id="25" name="Mark" dataDxfId="72"/>
    <tableColumn id="22" name="Effect" dataDxfId="71"/>
    <tableColumn id="24" name="GetDescript" dataDxfId="70"/>
    <tableColumn id="17" name="UnitEffect" dataDxfId="69"/>
    <tableColumn id="28" name="AreaEffect" dataDxfId="68"/>
    <tableColumn id="26" name="JobId" dataDxfId="67"/>
    <tableColumn id="19" name="Icon" dataDxfId="66"/>
    <tableColumn id="14" name="IsSpecial" dataDxfId="65"/>
    <tableColumn id="23" name="IsNew" dataDxfId="6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2"/>
  <sheetViews>
    <sheetView tabSelected="1" workbookViewId="0">
      <pane xSplit="2" ySplit="3" topLeftCell="C120" activePane="bottomRight" state="frozen"/>
      <selection pane="topRight" activeCell="C1" sqref="C1"/>
      <selection pane="bottomLeft" activeCell="A4" sqref="A4"/>
      <selection pane="bottomRight" activeCell="O121" sqref="O121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774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772</v>
      </c>
      <c r="P2" s="18" t="s">
        <v>332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771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773</v>
      </c>
      <c r="P3" s="20" t="s">
        <v>333</v>
      </c>
      <c r="Q3" s="37" t="s">
        <v>470</v>
      </c>
      <c r="R3" s="6" t="s">
        <v>316</v>
      </c>
      <c r="S3" s="2" t="s">
        <v>476</v>
      </c>
      <c r="T3" s="2" t="s">
        <v>384</v>
      </c>
      <c r="U3" s="6" t="s">
        <v>475</v>
      </c>
      <c r="V3" s="6" t="s">
        <v>610</v>
      </c>
      <c r="W3" s="6" t="s">
        <v>482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678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797</v>
      </c>
      <c r="V4" s="7" t="s">
        <v>799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679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400</v>
      </c>
      <c r="V5" s="7" t="s">
        <v>549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756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686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718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680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484</v>
      </c>
      <c r="T8">
        <v>100</v>
      </c>
      <c r="U8" s="11" t="s">
        <v>485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681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503</v>
      </c>
      <c r="V9" s="7" t="s">
        <v>487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681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493</v>
      </c>
      <c r="V10" s="7" t="s">
        <v>486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681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494</v>
      </c>
      <c r="V11" s="7" t="s">
        <v>488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681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495</v>
      </c>
      <c r="V12" s="7" t="s">
        <v>489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681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496</v>
      </c>
      <c r="V13" s="7" t="s">
        <v>490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681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497</v>
      </c>
      <c r="V14" s="7" t="s">
        <v>491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681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498</v>
      </c>
      <c r="V15" s="7" t="s">
        <v>492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676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587</v>
      </c>
      <c r="V16" s="7" t="s">
        <v>518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479</v>
      </c>
      <c r="C17" s="1" t="s">
        <v>480</v>
      </c>
      <c r="D17" s="25" t="s">
        <v>689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481</v>
      </c>
      <c r="T17">
        <v>100</v>
      </c>
      <c r="U17" s="11" t="s">
        <v>532</v>
      </c>
      <c r="V17" s="7" t="s">
        <v>504</v>
      </c>
      <c r="W17" s="1" t="s">
        <v>483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791</v>
      </c>
      <c r="V18" s="7" t="s">
        <v>793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517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676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792</v>
      </c>
      <c r="V20" s="7" t="s">
        <v>794</v>
      </c>
      <c r="W20" s="1" t="s">
        <v>674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719</v>
      </c>
      <c r="V21" s="7" t="s">
        <v>614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689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649</v>
      </c>
      <c r="T22">
        <v>100</v>
      </c>
      <c r="U22" s="11" t="s">
        <v>666</v>
      </c>
      <c r="V22" s="7" t="s">
        <v>536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689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650</v>
      </c>
      <c r="T23">
        <v>100</v>
      </c>
      <c r="U23" s="11" t="s">
        <v>535</v>
      </c>
      <c r="V23" s="7" t="s">
        <v>533</v>
      </c>
      <c r="W23" s="1" t="s">
        <v>534</v>
      </c>
      <c r="X23" s="1" t="s">
        <v>534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689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651</v>
      </c>
      <c r="T24">
        <v>100</v>
      </c>
      <c r="U24" s="11" t="s">
        <v>537</v>
      </c>
      <c r="V24" s="7" t="s">
        <v>538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564</v>
      </c>
      <c r="V25" s="7" t="s">
        <v>391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506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396</v>
      </c>
      <c r="V26" s="21" t="s">
        <v>394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505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752</v>
      </c>
      <c r="V27" s="7" t="s">
        <v>395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720</v>
      </c>
      <c r="V28" s="7" t="s">
        <v>522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669</v>
      </c>
      <c r="V29" s="7" t="s">
        <v>519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691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525</v>
      </c>
      <c r="V30" s="7" t="s">
        <v>527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526</v>
      </c>
      <c r="V31" s="7" t="s">
        <v>528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717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449</v>
      </c>
      <c r="C33" s="1" t="s">
        <v>450</v>
      </c>
      <c r="D33" s="25" t="s">
        <v>508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457</v>
      </c>
      <c r="V33" s="1" t="s">
        <v>507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451</v>
      </c>
      <c r="C34" s="1" t="s">
        <v>452</v>
      </c>
      <c r="D34" s="25" t="s">
        <v>508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458</v>
      </c>
      <c r="V34" s="1" t="s">
        <v>453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689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721</v>
      </c>
      <c r="V35" s="7" t="s">
        <v>420</v>
      </c>
      <c r="W35" s="1" t="s">
        <v>456</v>
      </c>
      <c r="X35" s="1" t="s">
        <v>456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682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516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531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710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689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640</v>
      </c>
      <c r="T38">
        <v>100</v>
      </c>
      <c r="U38" s="11" t="s">
        <v>806</v>
      </c>
      <c r="V38" s="7" t="s">
        <v>641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638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639</v>
      </c>
      <c r="T39">
        <v>100</v>
      </c>
      <c r="U39" s="11" t="s">
        <v>636</v>
      </c>
      <c r="V39" s="1" t="s">
        <v>637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521</v>
      </c>
      <c r="V40" s="7" t="s">
        <v>523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684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616</v>
      </c>
      <c r="V41" s="7" t="s">
        <v>524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444</v>
      </c>
      <c r="C42" s="1" t="s">
        <v>445</v>
      </c>
      <c r="D42" s="25" t="s">
        <v>511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520</v>
      </c>
      <c r="V42" s="1" t="s">
        <v>446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441</v>
      </c>
      <c r="C43" s="1" t="s">
        <v>237</v>
      </c>
      <c r="D43" s="25" t="s">
        <v>511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459</v>
      </c>
      <c r="V43" s="1" t="s">
        <v>447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711</v>
      </c>
      <c r="V44" s="7" t="s">
        <v>580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689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722</v>
      </c>
      <c r="V45" s="7" t="s">
        <v>611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401</v>
      </c>
      <c r="V46" s="1" t="s">
        <v>550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442</v>
      </c>
      <c r="C47" s="1" t="s">
        <v>241</v>
      </c>
      <c r="D47" s="25" t="s">
        <v>510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460</v>
      </c>
      <c r="V47" s="1" t="s">
        <v>509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652</v>
      </c>
      <c r="T48">
        <v>100</v>
      </c>
      <c r="U48" s="11" t="s">
        <v>712</v>
      </c>
      <c r="V48" s="1" t="s">
        <v>653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689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723</v>
      </c>
      <c r="V49" s="7" t="s">
        <v>605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689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724</v>
      </c>
      <c r="V50" s="7" t="s">
        <v>642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657</v>
      </c>
      <c r="T51">
        <v>100</v>
      </c>
      <c r="U51" s="11" t="s">
        <v>717</v>
      </c>
      <c r="V51" s="1" t="s">
        <v>620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689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725</v>
      </c>
      <c r="V52" s="7" t="s">
        <v>617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689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398</v>
      </c>
      <c r="T53">
        <v>95</v>
      </c>
      <c r="U53" s="11" t="s">
        <v>726</v>
      </c>
      <c r="V53" s="7" t="s">
        <v>604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690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727</v>
      </c>
      <c r="V54" s="1" t="s">
        <v>618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630</v>
      </c>
      <c r="C55" s="1" t="s">
        <v>631</v>
      </c>
      <c r="D55" s="25" t="s">
        <v>689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635</v>
      </c>
      <c r="T55">
        <v>95</v>
      </c>
      <c r="U55" s="11" t="s">
        <v>742</v>
      </c>
      <c r="V55" s="7" t="s">
        <v>743</v>
      </c>
      <c r="W55" s="1" t="s">
        <v>634</v>
      </c>
      <c r="X55" s="1" t="s">
        <v>634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689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621</v>
      </c>
      <c r="T56">
        <v>100</v>
      </c>
      <c r="U56" s="11" t="s">
        <v>724</v>
      </c>
      <c r="V56" s="7" t="s">
        <v>622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687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728</v>
      </c>
      <c r="V57" s="7" t="s">
        <v>619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705</v>
      </c>
      <c r="V58" s="1" t="s">
        <v>552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402</v>
      </c>
      <c r="V59" s="1" t="s">
        <v>563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405</v>
      </c>
      <c r="T60">
        <v>100</v>
      </c>
      <c r="U60" s="11" t="s">
        <v>546</v>
      </c>
      <c r="V60" s="1" t="s">
        <v>547</v>
      </c>
      <c r="W60" s="1" t="s">
        <v>544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627</v>
      </c>
      <c r="C61" s="1" t="s">
        <v>632</v>
      </c>
      <c r="D61" s="25" t="s">
        <v>417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628</v>
      </c>
      <c r="T61">
        <v>100</v>
      </c>
      <c r="U61" s="11" t="s">
        <v>633</v>
      </c>
      <c r="V61" s="7" t="s">
        <v>629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787</v>
      </c>
      <c r="V62" s="7" t="s">
        <v>784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676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713</v>
      </c>
      <c r="V63" s="1" t="s">
        <v>397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682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593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513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399</v>
      </c>
      <c r="V66" s="7" t="s">
        <v>554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556</v>
      </c>
      <c r="V67" s="1" t="s">
        <v>555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689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729</v>
      </c>
      <c r="V68" s="1" t="s">
        <v>407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512</v>
      </c>
      <c r="V69" s="1" t="s">
        <v>448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730</v>
      </c>
      <c r="V70" s="7" t="s">
        <v>658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690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566</v>
      </c>
      <c r="V71" s="7" t="s">
        <v>567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785</v>
      </c>
      <c r="V72" s="7" t="s">
        <v>783</v>
      </c>
      <c r="W72" s="1" t="s">
        <v>753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568</v>
      </c>
      <c r="V73" s="7" t="s">
        <v>569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692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586</v>
      </c>
      <c r="V74" s="7" t="s">
        <v>585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588</v>
      </c>
      <c r="V75" s="1" t="s">
        <v>584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463</v>
      </c>
      <c r="V76" s="7" t="s">
        <v>515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694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600</v>
      </c>
      <c r="V77" s="7" t="s">
        <v>601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676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462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695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477</v>
      </c>
      <c r="V79" s="7" t="s">
        <v>572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530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696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478</v>
      </c>
      <c r="T81">
        <v>100</v>
      </c>
      <c r="U81" s="39" t="s">
        <v>706</v>
      </c>
      <c r="V81" s="7" t="s">
        <v>800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697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575</v>
      </c>
      <c r="V82" s="7" t="s">
        <v>573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697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654</v>
      </c>
      <c r="T83">
        <v>100</v>
      </c>
      <c r="U83" s="11" t="s">
        <v>574</v>
      </c>
      <c r="V83" s="7" t="s">
        <v>612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689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655</v>
      </c>
      <c r="T84">
        <v>100</v>
      </c>
      <c r="U84" s="11" t="s">
        <v>731</v>
      </c>
      <c r="V84" s="7" t="s">
        <v>613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786</v>
      </c>
      <c r="V85" s="7" t="s">
        <v>782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689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732</v>
      </c>
      <c r="V86" s="7" t="s">
        <v>578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699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597</v>
      </c>
      <c r="T87">
        <v>100</v>
      </c>
      <c r="U87" s="11" t="s">
        <v>598</v>
      </c>
      <c r="V87" s="7" t="s">
        <v>599</v>
      </c>
      <c r="W87" s="1" t="s">
        <v>455</v>
      </c>
      <c r="X87" s="1" t="s">
        <v>454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698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576</v>
      </c>
      <c r="T88">
        <v>100</v>
      </c>
      <c r="U88" s="11" t="s">
        <v>673</v>
      </c>
      <c r="V88" s="7" t="s">
        <v>577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699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571</v>
      </c>
      <c r="V89" s="7" t="s">
        <v>570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656</v>
      </c>
      <c r="T90">
        <v>100</v>
      </c>
      <c r="U90" s="11" t="s">
        <v>733</v>
      </c>
      <c r="V90" s="7" t="s">
        <v>615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689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724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689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724</v>
      </c>
      <c r="V92" s="7" t="s">
        <v>603</v>
      </c>
      <c r="W92" s="1" t="s">
        <v>474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581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688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734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643</v>
      </c>
      <c r="C95" s="1" t="s">
        <v>644</v>
      </c>
      <c r="D95" s="25" t="s">
        <v>646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645</v>
      </c>
      <c r="T95">
        <v>100</v>
      </c>
      <c r="U95" s="11" t="s">
        <v>707</v>
      </c>
      <c r="V95" s="1" t="s">
        <v>647</v>
      </c>
      <c r="W95" s="1" t="s">
        <v>648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687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735</v>
      </c>
      <c r="V96" s="7" t="s">
        <v>602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558</v>
      </c>
      <c r="V97" s="1" t="s">
        <v>557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700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708</v>
      </c>
      <c r="V98" s="7" t="s">
        <v>624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701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590</v>
      </c>
      <c r="T99">
        <v>104</v>
      </c>
      <c r="U99" s="11" t="s">
        <v>589</v>
      </c>
      <c r="V99" s="1" t="s">
        <v>591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697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594</v>
      </c>
      <c r="V100" s="7" t="s">
        <v>595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433</v>
      </c>
      <c r="V101" s="7" t="s">
        <v>406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736</v>
      </c>
      <c r="V102" s="7" t="s">
        <v>596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702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592</v>
      </c>
      <c r="T103">
        <v>100</v>
      </c>
      <c r="U103" s="11" t="s">
        <v>709</v>
      </c>
      <c r="V103" s="1" t="s">
        <v>801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625</v>
      </c>
      <c r="T104">
        <v>100</v>
      </c>
      <c r="U104" s="11" t="s">
        <v>623</v>
      </c>
      <c r="V104" s="1" t="s">
        <v>626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687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717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699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788</v>
      </c>
      <c r="V106" s="7" t="s">
        <v>789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661</v>
      </c>
      <c r="V107" s="7" t="s">
        <v>790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560</v>
      </c>
      <c r="V108" s="1" t="s">
        <v>559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781</v>
      </c>
      <c r="V109" s="7" t="s">
        <v>780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777</v>
      </c>
      <c r="V110" s="7" t="s">
        <v>779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676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714</v>
      </c>
      <c r="V111" s="7" t="s">
        <v>583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805</v>
      </c>
      <c r="V112" s="7" t="s">
        <v>582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581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748</v>
      </c>
      <c r="V113" s="7" t="s">
        <v>747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659</v>
      </c>
      <c r="C114" s="1" t="s">
        <v>660</v>
      </c>
      <c r="D114" s="25" t="s">
        <v>704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662</v>
      </c>
      <c r="T114">
        <v>100</v>
      </c>
      <c r="U114" s="11" t="s">
        <v>663</v>
      </c>
      <c r="V114" s="7" t="s">
        <v>664</v>
      </c>
      <c r="W114" s="1" t="s">
        <v>665</v>
      </c>
      <c r="X114" s="1" t="s">
        <v>665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667</v>
      </c>
      <c r="C115" s="1" t="s">
        <v>668</v>
      </c>
      <c r="D115" s="25" t="s">
        <v>672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670</v>
      </c>
      <c r="T115">
        <v>100</v>
      </c>
      <c r="U115" s="11" t="s">
        <v>716</v>
      </c>
      <c r="V115" s="7" t="s">
        <v>671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744</v>
      </c>
      <c r="C116" s="1" t="s">
        <v>745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746</v>
      </c>
      <c r="T116">
        <v>100</v>
      </c>
      <c r="U116" s="11" t="s">
        <v>749</v>
      </c>
      <c r="V116" s="7" t="s">
        <v>751</v>
      </c>
      <c r="W116" s="1" t="s">
        <v>750</v>
      </c>
      <c r="X116" s="1" t="s">
        <v>750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755</v>
      </c>
      <c r="C117" s="1" t="s">
        <v>754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746</v>
      </c>
      <c r="T117">
        <v>101</v>
      </c>
      <c r="U117" s="11" t="s">
        <v>766</v>
      </c>
      <c r="V117" s="7" t="s">
        <v>757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758</v>
      </c>
      <c r="C118" s="1" t="s">
        <v>759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760</v>
      </c>
      <c r="T118">
        <v>100</v>
      </c>
      <c r="U118" s="11" t="s">
        <v>761</v>
      </c>
      <c r="V118" s="7" t="s">
        <v>763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764</v>
      </c>
      <c r="C119" s="1" t="s">
        <v>765</v>
      </c>
      <c r="D119" s="25" t="s">
        <v>762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767</v>
      </c>
      <c r="V119" s="7" t="s">
        <v>768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769</v>
      </c>
      <c r="C120" s="1" t="s">
        <v>770</v>
      </c>
      <c r="D120" s="25" t="s">
        <v>762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776</v>
      </c>
      <c r="T120">
        <v>100</v>
      </c>
      <c r="U120" s="11" t="s">
        <v>775</v>
      </c>
      <c r="V120" s="7" t="s">
        <v>778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1</v>
      </c>
    </row>
    <row r="121" spans="1:28" ht="72">
      <c r="A121">
        <v>53000118</v>
      </c>
      <c r="B121" s="8" t="s">
        <v>796</v>
      </c>
      <c r="C121" s="1" t="s">
        <v>795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804</v>
      </c>
      <c r="T121">
        <v>100</v>
      </c>
      <c r="U121" s="11" t="s">
        <v>798</v>
      </c>
      <c r="V121" s="7" t="s">
        <v>802</v>
      </c>
      <c r="W121" s="1" t="s">
        <v>803</v>
      </c>
      <c r="X121" s="1" t="s">
        <v>803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807</v>
      </c>
      <c r="C122" s="1" t="s">
        <v>808</v>
      </c>
      <c r="D122" s="25"/>
      <c r="E122" s="1">
        <v>5</v>
      </c>
      <c r="F122">
        <v>200</v>
      </c>
      <c r="G122" s="1">
        <v>0</v>
      </c>
      <c r="H122" s="1">
        <f t="shared" ref="H122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" si="25">T122-100+P122</f>
        <v>5</v>
      </c>
      <c r="R122" s="1">
        <v>0</v>
      </c>
      <c r="S122" s="1" t="s">
        <v>812</v>
      </c>
      <c r="T122">
        <v>105</v>
      </c>
      <c r="U122" s="11" t="s">
        <v>809</v>
      </c>
      <c r="V122" s="7" t="s">
        <v>810</v>
      </c>
      <c r="W122" s="1" t="s">
        <v>811</v>
      </c>
      <c r="X122" s="1" t="s">
        <v>811</v>
      </c>
      <c r="Y122" s="1">
        <v>11000003</v>
      </c>
      <c r="Z122" s="1">
        <v>119</v>
      </c>
      <c r="AA122" s="27">
        <v>0</v>
      </c>
      <c r="AB122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63" priority="56" operator="notEqual">
      <formula>$E4</formula>
    </cfRule>
  </conditionalFormatting>
  <conditionalFormatting sqref="J17:N35 J4:N15 J38:N68 P38:Q68 P5:Q15 P17:Q35 P4 P70:Q122 J70:N122">
    <cfRule type="cellIs" dxfId="62" priority="55" operator="equal">
      <formula>0</formula>
    </cfRule>
  </conditionalFormatting>
  <conditionalFormatting sqref="I69">
    <cfRule type="cellIs" dxfId="61" priority="20" operator="notEqual">
      <formula>$E69</formula>
    </cfRule>
  </conditionalFormatting>
  <conditionalFormatting sqref="J69:N69 P69:Q69">
    <cfRule type="cellIs" dxfId="60" priority="19" operator="equal">
      <formula>0</formula>
    </cfRule>
  </conditionalFormatting>
  <conditionalFormatting sqref="I36">
    <cfRule type="cellIs" dxfId="59" priority="18" operator="notEqual">
      <formula>$E36</formula>
    </cfRule>
  </conditionalFormatting>
  <conditionalFormatting sqref="J36:N36 P36:Q36">
    <cfRule type="cellIs" dxfId="58" priority="17" operator="equal">
      <formula>0</formula>
    </cfRule>
  </conditionalFormatting>
  <conditionalFormatting sqref="I37">
    <cfRule type="cellIs" dxfId="57" priority="16" operator="notEqual">
      <formula>$E37</formula>
    </cfRule>
  </conditionalFormatting>
  <conditionalFormatting sqref="J37:N37 P37:Q37">
    <cfRule type="cellIs" dxfId="56" priority="15" operator="equal">
      <formula>0</formula>
    </cfRule>
  </conditionalFormatting>
  <conditionalFormatting sqref="H4:H15 H17:H122">
    <cfRule type="cellIs" dxfId="55" priority="11" operator="equal">
      <formula>1</formula>
    </cfRule>
    <cfRule type="cellIs" dxfId="54" priority="12" operator="equal">
      <formula>2</formula>
    </cfRule>
    <cfRule type="cellIs" dxfId="53" priority="13" operator="equal">
      <formula>3</formula>
    </cfRule>
    <cfRule type="cellIs" dxfId="52" priority="14" operator="greaterThanOrEqual">
      <formula>4</formula>
    </cfRule>
  </conditionalFormatting>
  <conditionalFormatting sqref="I16">
    <cfRule type="cellIs" dxfId="51" priority="8" operator="notEqual">
      <formula>$E16</formula>
    </cfRule>
  </conditionalFormatting>
  <conditionalFormatting sqref="J16:N16 P16:Q16">
    <cfRule type="cellIs" dxfId="50" priority="7" operator="equal">
      <formula>0</formula>
    </cfRule>
  </conditionalFormatting>
  <conditionalFormatting sqref="H16">
    <cfRule type="cellIs" dxfId="49" priority="3" operator="equal">
      <formula>1</formula>
    </cfRule>
    <cfRule type="cellIs" dxfId="48" priority="4" operator="equal">
      <formula>2</formula>
    </cfRule>
    <cfRule type="cellIs" dxfId="47" priority="5" operator="equal">
      <formula>3</formula>
    </cfRule>
    <cfRule type="cellIs" dxfId="46" priority="6" operator="greaterThanOrEqual">
      <formula>4</formula>
    </cfRule>
  </conditionalFormatting>
  <conditionalFormatting sqref="D1:D1048576">
    <cfRule type="containsText" dxfId="45" priority="2" operator="containsText" text="未完成">
      <formula>NOT(ISERROR(SEARCH("未完成",D1)))</formula>
    </cfRule>
  </conditionalFormatting>
  <conditionalFormatting sqref="O4:O122">
    <cfRule type="cellIs" dxfId="44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774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772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541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773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738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737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399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715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464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540</v>
      </c>
      <c r="T10" s="1">
        <v>-1</v>
      </c>
      <c r="U10" s="11" t="s">
        <v>543</v>
      </c>
      <c r="V10" s="7" t="s">
        <v>542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606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608</v>
      </c>
      <c r="T11" s="1">
        <v>-1</v>
      </c>
      <c r="U11" s="11" t="s">
        <v>609</v>
      </c>
      <c r="V11" s="7" t="s">
        <v>607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43" priority="40" operator="equal">
      <formula>0</formula>
    </cfRule>
  </conditionalFormatting>
  <conditionalFormatting sqref="P4:Q8">
    <cfRule type="cellIs" dxfId="42" priority="36" operator="equal">
      <formula>0</formula>
    </cfRule>
  </conditionalFormatting>
  <conditionalFormatting sqref="J4:Q4 O4:O11">
    <cfRule type="cellIs" dxfId="41" priority="35" operator="equal">
      <formula>0</formula>
    </cfRule>
  </conditionalFormatting>
  <conditionalFormatting sqref="I4">
    <cfRule type="cellIs" dxfId="40" priority="34" operator="notEqual">
      <formula>$E4</formula>
    </cfRule>
  </conditionalFormatting>
  <conditionalFormatting sqref="J4:Q4 O4:O11">
    <cfRule type="cellIs" dxfId="39" priority="33" operator="equal">
      <formula>0</formula>
    </cfRule>
  </conditionalFormatting>
  <conditionalFormatting sqref="I5">
    <cfRule type="cellIs" dxfId="38" priority="32" operator="notEqual">
      <formula>$E5</formula>
    </cfRule>
  </conditionalFormatting>
  <conditionalFormatting sqref="J5:Q5">
    <cfRule type="cellIs" dxfId="37" priority="31" operator="equal">
      <formula>0</formula>
    </cfRule>
  </conditionalFormatting>
  <conditionalFormatting sqref="I6">
    <cfRule type="cellIs" dxfId="36" priority="30" operator="notEqual">
      <formula>$E6</formula>
    </cfRule>
  </conditionalFormatting>
  <conditionalFormatting sqref="J6:Q6">
    <cfRule type="cellIs" dxfId="35" priority="29" operator="equal">
      <formula>0</formula>
    </cfRule>
  </conditionalFormatting>
  <conditionalFormatting sqref="I7">
    <cfRule type="cellIs" dxfId="34" priority="28" operator="notEqual">
      <formula>$E7</formula>
    </cfRule>
  </conditionalFormatting>
  <conditionalFormatting sqref="J7:Q7">
    <cfRule type="cellIs" dxfId="33" priority="27" operator="equal">
      <formula>0</formula>
    </cfRule>
  </conditionalFormatting>
  <conditionalFormatting sqref="I8">
    <cfRule type="cellIs" dxfId="32" priority="26" operator="notEqual">
      <formula>$E8</formula>
    </cfRule>
  </conditionalFormatting>
  <conditionalFormatting sqref="J8:Q8">
    <cfRule type="cellIs" dxfId="31" priority="25" operator="equal">
      <formula>0</formula>
    </cfRule>
  </conditionalFormatting>
  <conditionalFormatting sqref="I9:I11">
    <cfRule type="cellIs" dxfId="30" priority="24" operator="notEqual">
      <formula>$E9</formula>
    </cfRule>
  </conditionalFormatting>
  <conditionalFormatting sqref="J9:Q11">
    <cfRule type="cellIs" dxfId="29" priority="23" operator="equal">
      <formula>0</formula>
    </cfRule>
  </conditionalFormatting>
  <conditionalFormatting sqref="H5:H11">
    <cfRule type="cellIs" dxfId="28" priority="6" operator="equal">
      <formula>1</formula>
    </cfRule>
    <cfRule type="cellIs" dxfId="27" priority="7" operator="equal">
      <formula>2</formula>
    </cfRule>
    <cfRule type="cellIs" dxfId="26" priority="8" operator="equal">
      <formula>3</formula>
    </cfRule>
    <cfRule type="cellIs" dxfId="25" priority="9" operator="greaterThanOrEqual">
      <formula>4</formula>
    </cfRule>
  </conditionalFormatting>
  <conditionalFormatting sqref="H4">
    <cfRule type="cellIs" dxfId="24" priority="2" operator="equal">
      <formula>1</formula>
    </cfRule>
    <cfRule type="cellIs" dxfId="23" priority="3" operator="equal">
      <formula>2</formula>
    </cfRule>
    <cfRule type="cellIs" dxfId="22" priority="4" operator="equal">
      <formula>3</formula>
    </cfRule>
    <cfRule type="cellIs" dxfId="21" priority="5" operator="greaterThanOrEqual">
      <formula>4</formula>
    </cfRule>
  </conditionalFormatting>
  <conditionalFormatting sqref="L10:L11">
    <cfRule type="cellIs" dxfId="2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774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772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320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773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429</v>
      </c>
      <c r="C4" s="15" t="s">
        <v>430</v>
      </c>
      <c r="D4" s="25" t="s">
        <v>418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739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422</v>
      </c>
      <c r="C5" s="1" t="s">
        <v>423</v>
      </c>
      <c r="D5" s="25" t="s">
        <v>421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740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431</v>
      </c>
      <c r="C6" s="1" t="s">
        <v>432</v>
      </c>
      <c r="D6" s="25" t="s">
        <v>408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465</v>
      </c>
      <c r="V6" s="31" t="s">
        <v>426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425</v>
      </c>
      <c r="C7" s="1" t="s">
        <v>424</v>
      </c>
      <c r="D7" s="25" t="s">
        <v>428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427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434</v>
      </c>
      <c r="C8" s="1" t="s">
        <v>436</v>
      </c>
      <c r="D8" s="25" t="s">
        <v>437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741</v>
      </c>
      <c r="V8" s="7" t="s">
        <v>390</v>
      </c>
      <c r="W8" s="1" t="s">
        <v>435</v>
      </c>
      <c r="X8" s="1" t="s">
        <v>435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438</v>
      </c>
      <c r="C9" s="1" t="s">
        <v>439</v>
      </c>
      <c r="D9" s="25" t="s">
        <v>440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461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9" priority="12" operator="notEqual">
      <formula>$E4</formula>
    </cfRule>
  </conditionalFormatting>
  <conditionalFormatting sqref="J4:Q7 O4:O9">
    <cfRule type="cellIs" dxfId="18" priority="11" operator="equal">
      <formula>0</formula>
    </cfRule>
  </conditionalFormatting>
  <conditionalFormatting sqref="J9:Q9">
    <cfRule type="cellIs" dxfId="17" priority="9" operator="equal">
      <formula>0</formula>
    </cfRule>
  </conditionalFormatting>
  <conditionalFormatting sqref="J8:Q8">
    <cfRule type="cellIs" dxfId="16" priority="10" operator="equal">
      <formula>0</formula>
    </cfRule>
  </conditionalFormatting>
  <conditionalFormatting sqref="H5:H9">
    <cfRule type="cellIs" dxfId="15" priority="5" operator="equal">
      <formula>1</formula>
    </cfRule>
    <cfRule type="cellIs" dxfId="14" priority="6" operator="equal">
      <formula>2</formula>
    </cfRule>
    <cfRule type="cellIs" dxfId="13" priority="7" operator="equal">
      <formula>3</formula>
    </cfRule>
    <cfRule type="cellIs" dxfId="12" priority="8" operator="greaterThanOrEqual">
      <formula>4</formula>
    </cfRule>
  </conditionalFormatting>
  <conditionalFormatting sqref="H4">
    <cfRule type="cellIs" dxfId="11" priority="1" operator="equal">
      <formula>1</formula>
    </cfRule>
    <cfRule type="cellIs" dxfId="10" priority="2" operator="equal">
      <formula>2</formula>
    </cfRule>
    <cfRule type="cellIs" dxfId="9" priority="3" operator="equal">
      <formula>3</formula>
    </cfRule>
    <cfRule type="cellIs" dxfId="8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392</v>
      </c>
      <c r="B10" t="s">
        <v>393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410</v>
      </c>
    </row>
    <row r="2" spans="1:2">
      <c r="A2" t="s">
        <v>409</v>
      </c>
      <c r="B2">
        <f>COUNTIF(标准!D:D,"*单伤*")</f>
        <v>0</v>
      </c>
    </row>
    <row r="3" spans="1:2">
      <c r="A3" t="s">
        <v>411</v>
      </c>
      <c r="B3">
        <f>COUNTIF(标准!D:D,"*群伤*")</f>
        <v>0</v>
      </c>
    </row>
    <row r="4" spans="1:2">
      <c r="A4" t="s">
        <v>412</v>
      </c>
      <c r="B4">
        <f>COUNTIF(标准!D:D,"*单治*")</f>
        <v>0</v>
      </c>
    </row>
    <row r="5" spans="1:2">
      <c r="A5" t="s">
        <v>419</v>
      </c>
      <c r="B5">
        <f>COUNTIF(标准!D:D,"*群治*")</f>
        <v>0</v>
      </c>
    </row>
    <row r="6" spans="1:2">
      <c r="A6" t="s">
        <v>413</v>
      </c>
      <c r="B6">
        <f>COUNTIF(标准!D:D,"*正状*")</f>
        <v>0</v>
      </c>
    </row>
    <row r="7" spans="1:2">
      <c r="A7" t="s">
        <v>414</v>
      </c>
      <c r="B7">
        <f>COUNTIF(标准!D:D,"*负状*")</f>
        <v>0</v>
      </c>
    </row>
    <row r="8" spans="1:2">
      <c r="A8" t="s">
        <v>415</v>
      </c>
      <c r="B8">
        <f>COUNTIF(标准!D:D,"*手牌*")</f>
        <v>15</v>
      </c>
    </row>
    <row r="9" spans="1:2">
      <c r="A9" t="s">
        <v>443</v>
      </c>
      <c r="B9">
        <f>COUNTIF(标准!D:D,"*陷阱*")</f>
        <v>6</v>
      </c>
    </row>
    <row r="10" spans="1:2">
      <c r="A10" t="s">
        <v>416</v>
      </c>
      <c r="B10">
        <f>COUNTIF(标准!D:D,"*地形*")</f>
        <v>7</v>
      </c>
    </row>
    <row r="11" spans="1:2">
      <c r="A11" t="s">
        <v>417</v>
      </c>
      <c r="B11">
        <f>COUNTIF(标准!D:D,"*属性*")</f>
        <v>12</v>
      </c>
    </row>
    <row r="12" spans="1:2">
      <c r="A12" t="s">
        <v>529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2016-11-26T06:03:17Z</dcterms:modified>
</cp:coreProperties>
</file>